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decantos\Documents\"/>
    </mc:Choice>
  </mc:AlternateContent>
  <xr:revisionPtr revIDLastSave="0" documentId="8_{5CCF296E-D4B1-4B08-B799-F7D7E4058DDB}" xr6:coauthVersionLast="47" xr6:coauthVersionMax="47" xr10:uidLastSave="{00000000-0000-0000-0000-000000000000}"/>
  <bookViews>
    <workbookView xWindow="28692" yWindow="0" windowWidth="29016" windowHeight="15696" xr2:uid="{7381195D-18E1-4965-A1D4-A799266A1CA6}"/>
  </bookViews>
  <sheets>
    <sheet name="Grifol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5" i="1" l="1"/>
  <c r="L74" i="1"/>
  <c r="K29" i="1"/>
  <c r="J29" i="1"/>
  <c r="I29" i="1"/>
  <c r="H29" i="1"/>
  <c r="G29" i="1"/>
  <c r="F29" i="1"/>
  <c r="E29" i="1"/>
  <c r="D29" i="1"/>
  <c r="C29" i="1"/>
  <c r="B29" i="1"/>
  <c r="L29" i="1"/>
  <c r="C113" i="1"/>
  <c r="D113" i="1"/>
  <c r="E113" i="1"/>
  <c r="F113" i="1"/>
  <c r="G113" i="1"/>
  <c r="H113" i="1"/>
  <c r="I113" i="1"/>
  <c r="J113" i="1"/>
  <c r="K113" i="1"/>
  <c r="L113" i="1"/>
  <c r="B113" i="1"/>
  <c r="C104" i="1"/>
  <c r="D104" i="1"/>
  <c r="E104" i="1"/>
  <c r="F104" i="1"/>
  <c r="G104" i="1"/>
  <c r="H104" i="1"/>
  <c r="I104" i="1"/>
  <c r="J104" i="1"/>
  <c r="K104" i="1"/>
  <c r="L104" i="1"/>
  <c r="B104" i="1"/>
  <c r="C96" i="1"/>
  <c r="D96" i="1"/>
  <c r="E96" i="1"/>
  <c r="F96" i="1"/>
  <c r="G96" i="1"/>
  <c r="H96" i="1"/>
  <c r="I96" i="1"/>
  <c r="J96" i="1"/>
  <c r="K96" i="1"/>
  <c r="L96" i="1"/>
  <c r="B96" i="1"/>
  <c r="C71" i="1"/>
  <c r="C72" i="1" s="1"/>
  <c r="D71" i="1"/>
  <c r="D72" i="1" s="1"/>
  <c r="E71" i="1"/>
  <c r="E72" i="1" s="1"/>
  <c r="F71" i="1"/>
  <c r="F72" i="1" s="1"/>
  <c r="G71" i="1"/>
  <c r="G72" i="1" s="1"/>
  <c r="H71" i="1"/>
  <c r="H72" i="1" s="1"/>
  <c r="I71" i="1"/>
  <c r="I72" i="1" s="1"/>
  <c r="J71" i="1"/>
  <c r="J72" i="1" s="1"/>
  <c r="K71" i="1"/>
  <c r="K72" i="1" s="1"/>
  <c r="L71" i="1"/>
  <c r="L72" i="1" s="1"/>
  <c r="B69" i="1"/>
  <c r="B71" i="1" s="1"/>
  <c r="C62" i="1"/>
  <c r="D62" i="1"/>
  <c r="E62" i="1"/>
  <c r="F62" i="1"/>
  <c r="G62" i="1"/>
  <c r="H62" i="1"/>
  <c r="I62" i="1"/>
  <c r="J62" i="1"/>
  <c r="K62" i="1"/>
  <c r="L62" i="1"/>
  <c r="B62" i="1"/>
  <c r="C55" i="1"/>
  <c r="D55" i="1"/>
  <c r="E55" i="1"/>
  <c r="F55" i="1"/>
  <c r="G55" i="1"/>
  <c r="H55" i="1"/>
  <c r="I55" i="1"/>
  <c r="J55" i="1"/>
  <c r="K55" i="1"/>
  <c r="L55" i="1"/>
  <c r="B55" i="1"/>
  <c r="C45" i="1"/>
  <c r="D45" i="1"/>
  <c r="E45" i="1"/>
  <c r="F45" i="1"/>
  <c r="G45" i="1"/>
  <c r="H45" i="1"/>
  <c r="I45" i="1"/>
  <c r="J45" i="1"/>
  <c r="K45" i="1"/>
  <c r="L45" i="1"/>
  <c r="B45" i="1"/>
  <c r="C36" i="1"/>
  <c r="D36" i="1"/>
  <c r="E36" i="1"/>
  <c r="F36" i="1"/>
  <c r="G36" i="1"/>
  <c r="H36" i="1"/>
  <c r="I36" i="1"/>
  <c r="J36" i="1"/>
  <c r="K36" i="1"/>
  <c r="L36" i="1"/>
  <c r="B36" i="1"/>
  <c r="C10" i="1"/>
  <c r="C12" i="1" s="1"/>
  <c r="D10" i="1"/>
  <c r="D12" i="1" s="1"/>
  <c r="E10" i="1"/>
  <c r="E12" i="1" s="1"/>
  <c r="F10" i="1"/>
  <c r="F12" i="1" s="1"/>
  <c r="G10" i="1"/>
  <c r="G12" i="1" s="1"/>
  <c r="H10" i="1"/>
  <c r="H12" i="1" s="1"/>
  <c r="I10" i="1"/>
  <c r="I12" i="1" s="1"/>
  <c r="J10" i="1"/>
  <c r="J21" i="1" s="1"/>
  <c r="B10" i="1"/>
  <c r="B12" i="1" s="1"/>
  <c r="K9" i="1"/>
  <c r="K10" i="1" s="1"/>
  <c r="K12" i="1" s="1"/>
  <c r="L9" i="1"/>
  <c r="L10" i="1" s="1"/>
  <c r="L12" i="1" s="1"/>
  <c r="C7" i="1"/>
  <c r="D7" i="1"/>
  <c r="E7" i="1"/>
  <c r="F7" i="1"/>
  <c r="G7" i="1"/>
  <c r="H7" i="1"/>
  <c r="I7" i="1"/>
  <c r="J7" i="1"/>
  <c r="K7" i="1"/>
  <c r="L7" i="1"/>
  <c r="B7" i="1"/>
  <c r="D6" i="1"/>
  <c r="E6" i="1"/>
  <c r="F6" i="1"/>
  <c r="G6" i="1"/>
  <c r="H6" i="1"/>
  <c r="I6" i="1"/>
  <c r="J6" i="1"/>
  <c r="K6" i="1"/>
  <c r="L6" i="1"/>
  <c r="C6" i="1"/>
  <c r="D3" i="1"/>
  <c r="E3" i="1"/>
  <c r="F3" i="1"/>
  <c r="G3" i="1"/>
  <c r="H3" i="1"/>
  <c r="I3" i="1"/>
  <c r="J3" i="1"/>
  <c r="K3" i="1"/>
  <c r="L3" i="1"/>
  <c r="C3" i="1"/>
  <c r="B63" i="1" l="1"/>
  <c r="B72" i="1" s="1"/>
  <c r="F46" i="1"/>
  <c r="J46" i="1"/>
  <c r="B46" i="1"/>
  <c r="E46" i="1"/>
  <c r="L46" i="1"/>
  <c r="D46" i="1"/>
  <c r="K46" i="1"/>
  <c r="C46" i="1"/>
  <c r="I46" i="1"/>
  <c r="H46" i="1"/>
  <c r="G46" i="1"/>
  <c r="B21" i="1"/>
  <c r="B23" i="1" s="1"/>
  <c r="B25" i="1" s="1"/>
  <c r="B26" i="1" s="1"/>
  <c r="J11" i="1"/>
  <c r="J23" i="1"/>
  <c r="J25" i="1" s="1"/>
  <c r="J26" i="1" s="1"/>
  <c r="I21" i="1"/>
  <c r="I23" i="1" s="1"/>
  <c r="I25" i="1" s="1"/>
  <c r="I26" i="1" s="1"/>
  <c r="H21" i="1"/>
  <c r="H23" i="1" s="1"/>
  <c r="H25" i="1" s="1"/>
  <c r="H26" i="1" s="1"/>
  <c r="C21" i="1"/>
  <c r="C23" i="1" s="1"/>
  <c r="C25" i="1" s="1"/>
  <c r="C26" i="1" s="1"/>
  <c r="G21" i="1"/>
  <c r="G23" i="1" s="1"/>
  <c r="G25" i="1" s="1"/>
  <c r="G26" i="1" s="1"/>
  <c r="F21" i="1"/>
  <c r="F23" i="1" s="1"/>
  <c r="F25" i="1" s="1"/>
  <c r="F26" i="1" s="1"/>
  <c r="E21" i="1"/>
  <c r="E23" i="1" s="1"/>
  <c r="E25" i="1" s="1"/>
  <c r="E26" i="1" s="1"/>
  <c r="L21" i="1"/>
  <c r="L23" i="1" s="1"/>
  <c r="L25" i="1" s="1"/>
  <c r="L26" i="1" s="1"/>
  <c r="D21" i="1"/>
  <c r="D23" i="1" s="1"/>
  <c r="D25" i="1" s="1"/>
  <c r="D26" i="1" s="1"/>
  <c r="K21" i="1"/>
  <c r="K23" i="1" s="1"/>
  <c r="K25" i="1" s="1"/>
  <c r="K26" i="1" s="1"/>
  <c r="I11" i="1"/>
  <c r="G11" i="1"/>
  <c r="F11" i="1"/>
  <c r="H11" i="1"/>
  <c r="J12" i="1"/>
  <c r="C11" i="1"/>
  <c r="E11" i="1"/>
  <c r="L11" i="1"/>
  <c r="D11" i="1"/>
  <c r="K11" i="1"/>
</calcChain>
</file>

<file path=xl/sharedStrings.xml><?xml version="1.0" encoding="utf-8"?>
<sst xmlns="http://schemas.openxmlformats.org/spreadsheetml/2006/main" count="109" uniqueCount="105">
  <si>
    <t>Cuenta de resultados | TIKR.com</t>
  </si>
  <si>
    <t>Ingresos totales</t>
  </si>
  <si>
    <t>   % De cambio interanual</t>
  </si>
  <si>
    <t>Coste de los bienes vendidos</t>
  </si>
  <si>
    <t>Beneficio bruto</t>
  </si>
  <si>
    <t>   % Márgenes brutos</t>
  </si>
  <si>
    <t>Gastos de venta generales y administrativos</t>
  </si>
  <si>
    <t>Gastos de I + D</t>
  </si>
  <si>
    <t>Beneficio operativo</t>
  </si>
  <si>
    <t>   % Márgenes operativos</t>
  </si>
  <si>
    <t>Gastos por intereses</t>
  </si>
  <si>
    <t>Ingresos por intereses e inversiones</t>
  </si>
  <si>
    <t>Ingresos (pérdidas) sobre capital invertido.</t>
  </si>
  <si>
    <t>Ganancias (pérdidas) cambiarias</t>
  </si>
  <si>
    <t>Otros ingresos (gastos) no operativos</t>
  </si>
  <si>
    <t>Gain (Loss) On Sale Of Investments</t>
  </si>
  <si>
    <t>Ganancia (pérdida) en la venta de activos</t>
  </si>
  <si>
    <t>Devaluación de activos</t>
  </si>
  <si>
    <t>Gastos de impuestos</t>
  </si>
  <si>
    <t>Beneficio neto de la empresa</t>
  </si>
  <si>
    <t>Intereses minoritario</t>
  </si>
  <si>
    <t>Beneficio netos</t>
  </si>
  <si>
    <t>   Margen de beneficio neto a acciones comunes incluidos extradordinarios %</t>
  </si>
  <si>
    <t>EBITDA</t>
  </si>
  <si>
    <t>Balance de situación | TIKR.com</t>
  </si>
  <si>
    <t>Efectivo total e inversiones a corto plazo</t>
  </si>
  <si>
    <t>Total de cuentas por cobrar</t>
  </si>
  <si>
    <t>Inventario</t>
  </si>
  <si>
    <t>Otro activo corriente</t>
  </si>
  <si>
    <t>Total de activo corriente</t>
  </si>
  <si>
    <t>Inmobilizado material neto</t>
  </si>
  <si>
    <t>Inversiones a largo plazo</t>
  </si>
  <si>
    <t>Fondo de comercio</t>
  </si>
  <si>
    <t>Otros intangibles</t>
  </si>
  <si>
    <t>Préstamos por cobrar a largo plazo</t>
  </si>
  <si>
    <t>Activos por impuestos diferidos a largo plazo</t>
  </si>
  <si>
    <t>Cargos diferidos a largo plazo</t>
  </si>
  <si>
    <t>Otros activos a largo plazo</t>
  </si>
  <si>
    <t>Activo total</t>
  </si>
  <si>
    <t>Cuentas por pagar</t>
  </si>
  <si>
    <t>Gastos devengados</t>
  </si>
  <si>
    <t>Porción corriente de la deuda a largo plazo</t>
  </si>
  <si>
    <t>Porción corriente de las obligaciones de arrendamiento financiero</t>
  </si>
  <si>
    <t>Impuestos sobre la renta actuales por pagar</t>
  </si>
  <si>
    <t>Unearned Revenue Current</t>
  </si>
  <si>
    <t>Pasivo por impuestos diferidos Corriente</t>
  </si>
  <si>
    <t>Otros pasivos corrientes</t>
  </si>
  <si>
    <t>Total pasivo corriente</t>
  </si>
  <si>
    <t>Deuda a largo plazo</t>
  </si>
  <si>
    <t>Arrendamientos de capitales</t>
  </si>
  <si>
    <t>Ingresos no devengados no corrientes</t>
  </si>
  <si>
    <t>Pensión y otros beneficios posteriores a la jubilación</t>
  </si>
  <si>
    <t>Pasivo por impuesto diferido no corriente</t>
  </si>
  <si>
    <t>Otro pasivo no corrientes</t>
  </si>
  <si>
    <t>Pasivo Total</t>
  </si>
  <si>
    <t>Acciones comunes</t>
  </si>
  <si>
    <t>Prima de suscripción</t>
  </si>
  <si>
    <t>Beneficio no distribuido</t>
  </si>
  <si>
    <t>Autocartera</t>
  </si>
  <si>
    <t>Resultado integral y otros</t>
  </si>
  <si>
    <t>Patrimonio neto común total</t>
  </si>
  <si>
    <t>Fondos propios totales</t>
  </si>
  <si>
    <t>Pasivo total y patrimonio neto</t>
  </si>
  <si>
    <t>Deuda total</t>
  </si>
  <si>
    <t>Deuda neta</t>
  </si>
  <si>
    <t>Interés minoritario total</t>
  </si>
  <si>
    <t>Inversiones por método de participación</t>
  </si>
  <si>
    <t>Terrenos</t>
  </si>
  <si>
    <t>Construcción en progreso</t>
  </si>
  <si>
    <t>Empleados a tiempo completo</t>
  </si>
  <si>
    <t>Estado de flujo de efectivo | TIKR.com</t>
  </si>
  <si>
    <t>Depreciación y amortización total</t>
  </si>
  <si>
    <t>Amortización de cargos diferidos</t>
  </si>
  <si>
    <t>(Ganancia) Pérdida por venta de activos</t>
  </si>
  <si>
    <t>Deterioro de actiovs y costes de reestructuración</t>
  </si>
  <si>
    <t>(Ingresos) Pérdida en inversiones de capital</t>
  </si>
  <si>
    <t>Otras actividades operativas</t>
  </si>
  <si>
    <t>Cambio en cuentas por cobrar</t>
  </si>
  <si>
    <t>Cambio en inventarios</t>
  </si>
  <si>
    <t>Cambio en cuentas por pagar</t>
  </si>
  <si>
    <t>Variación en otros activos operativos netos</t>
  </si>
  <si>
    <t>Efectivo de Operaciones</t>
  </si>
  <si>
    <t>Gastos de capital</t>
  </si>
  <si>
    <t>Venta de inmobilizado material</t>
  </si>
  <si>
    <t>Adquisiciones con efectivo</t>
  </si>
  <si>
    <t>Desinversiones</t>
  </si>
  <si>
    <t>Venta (compra) de activos intangibles</t>
  </si>
  <si>
    <t>Inversión en valores negociables y de renta variable</t>
  </si>
  <si>
    <t>Otras actividades de inversión</t>
  </si>
  <si>
    <t>Efectivo de la inversión</t>
  </si>
  <si>
    <t>Deuda total emitida</t>
  </si>
  <si>
    <t>Total de la deuda reembolsada</t>
  </si>
  <si>
    <t>Emisión de acciones ordinarias</t>
  </si>
  <si>
    <t>Recompra de acciones comunes</t>
  </si>
  <si>
    <t>Dividendos comunes pagados</t>
  </si>
  <si>
    <t>Dividendos preferenciales pagados</t>
  </si>
  <si>
    <t>Dividendos de acciones comunes y preferentes pagados</t>
  </si>
  <si>
    <t>Otras Actividades de Financiamiento</t>
  </si>
  <si>
    <t>Efectivo de Financiamiento</t>
  </si>
  <si>
    <t>Ajustes del tipo de cambio de divisas</t>
  </si>
  <si>
    <t>Cambio neto en efectivo</t>
  </si>
  <si>
    <t>EBT</t>
  </si>
  <si>
    <t>Total activo No corriente</t>
  </si>
  <si>
    <t>Total Pasivo NO corriente</t>
  </si>
  <si>
    <t>Deuda neta (Gotham)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</si>
</sst>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\-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i/>
      <sz val="10"/>
      <color theme="1"/>
      <name val="Arial"/>
      <family val="2"/>
    </font>
    <font>
      <sz val="10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left" vertical="center"/>
    </xf>
    <xf numFmtId="0" fontId="7" fillId="3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4" fontId="2" fillId="0" borderId="0" xfId="0" applyNumberFormat="1" applyFont="1"/>
    <xf numFmtId="0" fontId="4" fillId="4" borderId="1" xfId="0" applyFont="1" applyFill="1" applyBorder="1" applyAlignment="1">
      <alignment horizontal="left" vertical="center"/>
    </xf>
    <xf numFmtId="14" fontId="7" fillId="3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3" fillId="2" borderId="0" xfId="1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5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5B5E3-9D39-4972-9886-A3286212EF7F}">
  <dimension ref="A1:N115"/>
  <sheetViews>
    <sheetView showGridLines="0" tabSelected="1" topLeftCell="B1" workbookViewId="0">
      <selection activeCell="R77" sqref="R77"/>
    </sheetView>
  </sheetViews>
  <sheetFormatPr defaultRowHeight="13.2" x14ac:dyDescent="0.25"/>
  <cols>
    <col min="1" max="1" width="70.44140625" style="1" bestFit="1" customWidth="1"/>
    <col min="2" max="12" width="10.109375" style="14" bestFit="1" customWidth="1"/>
    <col min="13" max="16384" width="8.88671875" style="1"/>
  </cols>
  <sheetData>
    <row r="1" spans="1:14" x14ac:dyDescent="0.25">
      <c r="A1" s="3" t="s">
        <v>0</v>
      </c>
      <c r="B1" s="9">
        <v>41274</v>
      </c>
      <c r="C1" s="9">
        <v>41639</v>
      </c>
      <c r="D1" s="9">
        <v>42004</v>
      </c>
      <c r="E1" s="9">
        <v>42369</v>
      </c>
      <c r="F1" s="9">
        <v>42735</v>
      </c>
      <c r="G1" s="9">
        <v>43100</v>
      </c>
      <c r="H1" s="9">
        <v>43465</v>
      </c>
      <c r="I1" s="9">
        <v>43830</v>
      </c>
      <c r="J1" s="9">
        <v>44196</v>
      </c>
      <c r="K1" s="9">
        <v>44561</v>
      </c>
      <c r="L1" s="9">
        <v>44926</v>
      </c>
    </row>
    <row r="2" spans="1:14" x14ac:dyDescent="0.25">
      <c r="A2" s="2" t="s">
        <v>1</v>
      </c>
      <c r="B2" s="10">
        <v>2620.94</v>
      </c>
      <c r="C2" s="10">
        <v>2741.73</v>
      </c>
      <c r="D2" s="10">
        <v>3355.38</v>
      </c>
      <c r="E2" s="10">
        <v>3934.56</v>
      </c>
      <c r="F2" s="10">
        <v>4049.83</v>
      </c>
      <c r="G2" s="10">
        <v>4318.07</v>
      </c>
      <c r="H2" s="10">
        <v>4486.72</v>
      </c>
      <c r="I2" s="10">
        <v>5098.6899999999996</v>
      </c>
      <c r="J2" s="10">
        <v>5340.04</v>
      </c>
      <c r="K2" s="10">
        <v>4933.12</v>
      </c>
      <c r="L2" s="10">
        <v>6063.97</v>
      </c>
    </row>
    <row r="3" spans="1:14" x14ac:dyDescent="0.25">
      <c r="A3" s="4" t="s">
        <v>2</v>
      </c>
      <c r="B3" s="10"/>
      <c r="C3" s="11">
        <f>+C2/B2-1</f>
        <v>4.6086518577304281E-2</v>
      </c>
      <c r="D3" s="11">
        <f t="shared" ref="D3:L3" si="0">+D2/C2-1</f>
        <v>0.22381853793043072</v>
      </c>
      <c r="E3" s="11">
        <f t="shared" si="0"/>
        <v>0.17261234197020903</v>
      </c>
      <c r="F3" s="11">
        <f t="shared" si="0"/>
        <v>2.9296795575617152E-2</v>
      </c>
      <c r="G3" s="11">
        <f t="shared" si="0"/>
        <v>6.6234878994920754E-2</v>
      </c>
      <c r="H3" s="11">
        <f t="shared" si="0"/>
        <v>3.9056800839263994E-2</v>
      </c>
      <c r="I3" s="11">
        <f t="shared" si="0"/>
        <v>0.13639585264959697</v>
      </c>
      <c r="J3" s="11">
        <f t="shared" si="0"/>
        <v>4.733568818657341E-2</v>
      </c>
      <c r="K3" s="11">
        <f t="shared" si="0"/>
        <v>-7.6201676391937201E-2</v>
      </c>
      <c r="L3" s="11">
        <f t="shared" si="0"/>
        <v>0.22923626427088739</v>
      </c>
    </row>
    <row r="4" spans="1:14" x14ac:dyDescent="0.25">
      <c r="A4" s="2" t="s">
        <v>3</v>
      </c>
      <c r="B4" s="10">
        <v>-1291.3499999999999</v>
      </c>
      <c r="C4" s="10">
        <v>-1323.88</v>
      </c>
      <c r="D4" s="10">
        <v>-1656.17</v>
      </c>
      <c r="E4" s="10">
        <v>-2003.57</v>
      </c>
      <c r="F4" s="10">
        <v>-2137.54</v>
      </c>
      <c r="G4" s="10">
        <v>-2166.06</v>
      </c>
      <c r="H4" s="10">
        <v>-2437.16</v>
      </c>
      <c r="I4" s="10">
        <v>-2757.46</v>
      </c>
      <c r="J4" s="10">
        <v>-3084.87</v>
      </c>
      <c r="K4" s="10">
        <v>-2970.52</v>
      </c>
      <c r="L4" s="10">
        <v>-3832.44</v>
      </c>
    </row>
    <row r="5" spans="1:14" x14ac:dyDescent="0.25">
      <c r="A5" s="6" t="s">
        <v>4</v>
      </c>
      <c r="B5" s="12">
        <v>1329.6</v>
      </c>
      <c r="C5" s="12">
        <v>1417.85</v>
      </c>
      <c r="D5" s="12">
        <v>1699.21</v>
      </c>
      <c r="E5" s="12">
        <v>1931</v>
      </c>
      <c r="F5" s="12">
        <v>1912.29</v>
      </c>
      <c r="G5" s="12">
        <v>2152.0100000000002</v>
      </c>
      <c r="H5" s="12">
        <v>2049.56</v>
      </c>
      <c r="I5" s="12">
        <v>2341.23</v>
      </c>
      <c r="J5" s="12">
        <v>2255.17</v>
      </c>
      <c r="K5" s="12">
        <v>1962.6</v>
      </c>
      <c r="L5" s="12">
        <v>2231.5300000000002</v>
      </c>
    </row>
    <row r="6" spans="1:14" x14ac:dyDescent="0.25">
      <c r="A6" s="4" t="s">
        <v>2</v>
      </c>
      <c r="B6" s="10"/>
      <c r="C6" s="11">
        <f>+C5/B5-1</f>
        <v>6.6373345367027659E-2</v>
      </c>
      <c r="D6" s="11">
        <f t="shared" ref="D6:L6" si="1">+D5/C5-1</f>
        <v>0.19844130197129473</v>
      </c>
      <c r="E6" s="11">
        <f t="shared" si="1"/>
        <v>0.13641044956185522</v>
      </c>
      <c r="F6" s="11">
        <f t="shared" si="1"/>
        <v>-9.68928016571724E-3</v>
      </c>
      <c r="G6" s="11">
        <f t="shared" si="1"/>
        <v>0.12535755560087658</v>
      </c>
      <c r="H6" s="11">
        <f t="shared" si="1"/>
        <v>-4.760665610289927E-2</v>
      </c>
      <c r="I6" s="11">
        <f t="shared" si="1"/>
        <v>0.14230859306387722</v>
      </c>
      <c r="J6" s="11">
        <f t="shared" si="1"/>
        <v>-3.6758456025251629E-2</v>
      </c>
      <c r="K6" s="11">
        <f t="shared" si="1"/>
        <v>-0.12973301347570254</v>
      </c>
      <c r="L6" s="11">
        <f t="shared" si="1"/>
        <v>0.13702741261591789</v>
      </c>
    </row>
    <row r="7" spans="1:14" x14ac:dyDescent="0.25">
      <c r="A7" s="4" t="s">
        <v>5</v>
      </c>
      <c r="B7" s="11">
        <f>+B5/B2</f>
        <v>0.50729890802536493</v>
      </c>
      <c r="C7" s="11">
        <f t="shared" ref="C7:L7" si="2">+C5/C2</f>
        <v>0.51713699014855585</v>
      </c>
      <c r="D7" s="11">
        <f t="shared" si="2"/>
        <v>0.50641358057805674</v>
      </c>
      <c r="E7" s="11">
        <f t="shared" si="2"/>
        <v>0.4907791468423407</v>
      </c>
      <c r="F7" s="11">
        <f t="shared" si="2"/>
        <v>0.47219019069936269</v>
      </c>
      <c r="G7" s="11">
        <f t="shared" si="2"/>
        <v>0.49837311576699783</v>
      </c>
      <c r="H7" s="11">
        <f t="shared" si="2"/>
        <v>0.45680586263461948</v>
      </c>
      <c r="I7" s="11">
        <f t="shared" si="2"/>
        <v>0.45918265279905235</v>
      </c>
      <c r="J7" s="11">
        <f t="shared" si="2"/>
        <v>0.42231331600512356</v>
      </c>
      <c r="K7" s="11">
        <f t="shared" si="2"/>
        <v>0.39784152828230407</v>
      </c>
      <c r="L7" s="11">
        <f t="shared" si="2"/>
        <v>0.36799819260319561</v>
      </c>
    </row>
    <row r="8" spans="1:14" x14ac:dyDescent="0.25">
      <c r="A8" s="2" t="s">
        <v>6</v>
      </c>
      <c r="B8" s="10">
        <v>-545.07000000000005</v>
      </c>
      <c r="C8" s="10">
        <v>-558.46</v>
      </c>
      <c r="D8" s="10">
        <v>-660.77</v>
      </c>
      <c r="E8" s="10">
        <v>-736.44</v>
      </c>
      <c r="F8" s="10">
        <v>-775.27</v>
      </c>
      <c r="G8" s="10">
        <v>-860.35</v>
      </c>
      <c r="H8" s="10">
        <v>-814.78</v>
      </c>
      <c r="I8" s="10">
        <v>-942.82</v>
      </c>
      <c r="J8" s="10">
        <v>-985.62</v>
      </c>
      <c r="K8" s="10">
        <v>-1061.51</v>
      </c>
      <c r="L8" s="10">
        <v>-1190.42</v>
      </c>
    </row>
    <row r="9" spans="1:14" x14ac:dyDescent="0.25">
      <c r="A9" s="2" t="s">
        <v>7</v>
      </c>
      <c r="B9" s="10">
        <v>-124.44</v>
      </c>
      <c r="C9" s="10">
        <v>-123.27</v>
      </c>
      <c r="D9" s="10">
        <v>-180.75</v>
      </c>
      <c r="E9" s="10">
        <v>-224.19</v>
      </c>
      <c r="F9" s="10">
        <v>-197.62</v>
      </c>
      <c r="G9" s="10">
        <v>-224.65</v>
      </c>
      <c r="H9" s="10">
        <v>-240.66</v>
      </c>
      <c r="I9" s="10">
        <v>-276.02</v>
      </c>
      <c r="J9" s="10">
        <v>-294.22000000000003</v>
      </c>
      <c r="K9" s="10">
        <f>-354.88+16</f>
        <v>-338.88</v>
      </c>
      <c r="L9" s="10">
        <f>-361.14+15</f>
        <v>-346.14</v>
      </c>
    </row>
    <row r="10" spans="1:14" x14ac:dyDescent="0.25">
      <c r="A10" s="6" t="s">
        <v>8</v>
      </c>
      <c r="B10" s="12">
        <f>+B5+SUM(B8:B9)</f>
        <v>660.08999999999992</v>
      </c>
      <c r="C10" s="12">
        <f t="shared" ref="C10:L10" si="3">+C5+SUM(C8:C9)</f>
        <v>736.11999999999989</v>
      </c>
      <c r="D10" s="12">
        <f t="shared" si="3"/>
        <v>857.69</v>
      </c>
      <c r="E10" s="12">
        <f t="shared" si="3"/>
        <v>970.36999999999989</v>
      </c>
      <c r="F10" s="12">
        <f t="shared" si="3"/>
        <v>939.4</v>
      </c>
      <c r="G10" s="12">
        <f t="shared" si="3"/>
        <v>1067.0100000000002</v>
      </c>
      <c r="H10" s="12">
        <f t="shared" si="3"/>
        <v>994.11999999999989</v>
      </c>
      <c r="I10" s="12">
        <f t="shared" si="3"/>
        <v>1122.3899999999999</v>
      </c>
      <c r="J10" s="12">
        <f t="shared" si="3"/>
        <v>975.32999999999993</v>
      </c>
      <c r="K10" s="12">
        <f t="shared" si="3"/>
        <v>562.21</v>
      </c>
      <c r="L10" s="12">
        <f t="shared" si="3"/>
        <v>694.97000000000025</v>
      </c>
    </row>
    <row r="11" spans="1:14" x14ac:dyDescent="0.25">
      <c r="A11" s="4" t="s">
        <v>2</v>
      </c>
      <c r="B11" s="10"/>
      <c r="C11" s="11">
        <f>+C10/B10-1</f>
        <v>0.11518126316108401</v>
      </c>
      <c r="D11" s="11">
        <f t="shared" ref="D11:L11" si="4">+D10/C10-1</f>
        <v>0.16514970385263306</v>
      </c>
      <c r="E11" s="11">
        <f t="shared" si="4"/>
        <v>0.13137613823176175</v>
      </c>
      <c r="F11" s="11">
        <f t="shared" si="4"/>
        <v>-3.1915661036511778E-2</v>
      </c>
      <c r="G11" s="11">
        <f t="shared" si="4"/>
        <v>0.13584202682563373</v>
      </c>
      <c r="H11" s="11">
        <f t="shared" si="4"/>
        <v>-6.831238695045061E-2</v>
      </c>
      <c r="I11" s="11">
        <f t="shared" si="4"/>
        <v>0.12902868868949424</v>
      </c>
      <c r="J11" s="11">
        <f t="shared" si="4"/>
        <v>-0.13102397562344636</v>
      </c>
      <c r="K11" s="11">
        <f t="shared" si="4"/>
        <v>-0.42356945854223693</v>
      </c>
      <c r="L11" s="11">
        <f t="shared" si="4"/>
        <v>0.23613952081962286</v>
      </c>
    </row>
    <row r="12" spans="1:14" x14ac:dyDescent="0.25">
      <c r="A12" s="4" t="s">
        <v>9</v>
      </c>
      <c r="B12" s="11">
        <f>+B10/B2</f>
        <v>0.25185238883759259</v>
      </c>
      <c r="C12" s="11">
        <f t="shared" ref="C12:L12" si="5">+C10/C2</f>
        <v>0.26848741488038569</v>
      </c>
      <c r="D12" s="11">
        <f t="shared" si="5"/>
        <v>0.2556163534383587</v>
      </c>
      <c r="E12" s="11">
        <f t="shared" si="5"/>
        <v>0.24662732300435117</v>
      </c>
      <c r="F12" s="11">
        <f t="shared" si="5"/>
        <v>0.23196035389139791</v>
      </c>
      <c r="G12" s="11">
        <f t="shared" si="5"/>
        <v>0.24710345131042347</v>
      </c>
      <c r="H12" s="11">
        <f t="shared" si="5"/>
        <v>0.22156943156693529</v>
      </c>
      <c r="I12" s="11">
        <f t="shared" si="5"/>
        <v>0.22013301455864154</v>
      </c>
      <c r="J12" s="11">
        <f t="shared" si="5"/>
        <v>0.182644699290642</v>
      </c>
      <c r="K12" s="11">
        <f t="shared" si="5"/>
        <v>0.1139664147638817</v>
      </c>
      <c r="L12" s="11">
        <f t="shared" si="5"/>
        <v>0.11460643769675645</v>
      </c>
    </row>
    <row r="13" spans="1:14" x14ac:dyDescent="0.25">
      <c r="A13" s="2" t="s">
        <v>10</v>
      </c>
      <c r="B13" s="10">
        <v>-251.79</v>
      </c>
      <c r="C13" s="10">
        <v>-215.35</v>
      </c>
      <c r="D13" s="10">
        <v>-203.22</v>
      </c>
      <c r="E13" s="10">
        <v>-224.61</v>
      </c>
      <c r="F13" s="10">
        <v>-228.8</v>
      </c>
      <c r="G13" s="10">
        <v>-249.53</v>
      </c>
      <c r="H13" s="10">
        <v>-274.16000000000003</v>
      </c>
      <c r="I13" s="10">
        <v>-324.38</v>
      </c>
      <c r="J13" s="10">
        <v>-222.92</v>
      </c>
      <c r="K13" s="10">
        <v>-233.81</v>
      </c>
      <c r="L13" s="10">
        <v>-362.63</v>
      </c>
      <c r="N13" s="7"/>
    </row>
    <row r="14" spans="1:14" x14ac:dyDescent="0.25">
      <c r="A14" s="2" t="s">
        <v>11</v>
      </c>
      <c r="B14" s="10">
        <v>1.68</v>
      </c>
      <c r="C14" s="10">
        <v>4.87</v>
      </c>
      <c r="D14" s="10">
        <v>3.07</v>
      </c>
      <c r="E14" s="10">
        <v>5.84</v>
      </c>
      <c r="F14" s="10">
        <v>9.93</v>
      </c>
      <c r="G14" s="10">
        <v>9.68</v>
      </c>
      <c r="H14" s="10">
        <v>14</v>
      </c>
      <c r="I14" s="10">
        <v>114.2</v>
      </c>
      <c r="J14" s="10">
        <v>8.02</v>
      </c>
      <c r="K14" s="10">
        <v>11.55</v>
      </c>
      <c r="L14" s="10">
        <v>33.86</v>
      </c>
      <c r="N14" s="7"/>
    </row>
    <row r="15" spans="1:14" x14ac:dyDescent="0.25">
      <c r="A15" s="2" t="s">
        <v>12</v>
      </c>
      <c r="B15" s="10">
        <v>-1.41</v>
      </c>
      <c r="C15" s="10">
        <v>-1.17</v>
      </c>
      <c r="D15" s="10">
        <v>-6.58</v>
      </c>
      <c r="E15" s="10">
        <v>-8.2799999999999994</v>
      </c>
      <c r="F15" s="10">
        <v>6.93</v>
      </c>
      <c r="G15" s="10">
        <v>-19.89</v>
      </c>
      <c r="H15" s="10">
        <v>-11.04</v>
      </c>
      <c r="I15" s="10">
        <v>-30.57</v>
      </c>
      <c r="J15" s="10">
        <v>80.97</v>
      </c>
      <c r="K15" s="10">
        <v>65.739999999999995</v>
      </c>
      <c r="L15" s="10">
        <v>102</v>
      </c>
    </row>
    <row r="16" spans="1:14" x14ac:dyDescent="0.25">
      <c r="A16" s="2" t="s">
        <v>13</v>
      </c>
      <c r="B16" s="10">
        <v>-3.41</v>
      </c>
      <c r="C16" s="10">
        <v>-1.3</v>
      </c>
      <c r="D16" s="10">
        <v>-18.47</v>
      </c>
      <c r="E16" s="10">
        <v>-12.14</v>
      </c>
      <c r="F16" s="10">
        <v>8.92</v>
      </c>
      <c r="G16" s="10">
        <v>-11.47</v>
      </c>
      <c r="H16" s="10">
        <v>-8.25</v>
      </c>
      <c r="I16" s="10">
        <v>-9.6199999999999992</v>
      </c>
      <c r="J16" s="10">
        <v>8.25</v>
      </c>
      <c r="K16" s="10">
        <v>-11.6</v>
      </c>
      <c r="L16" s="10">
        <v>7.73</v>
      </c>
    </row>
    <row r="17" spans="1:14" x14ac:dyDescent="0.25">
      <c r="A17" s="2" t="s">
        <v>14</v>
      </c>
      <c r="B17" s="10">
        <v>-17.21</v>
      </c>
      <c r="C17" s="10">
        <v>-25.63</v>
      </c>
      <c r="D17" s="10">
        <v>-42.8</v>
      </c>
      <c r="E17" s="10">
        <v>-40.93</v>
      </c>
      <c r="F17" s="10">
        <v>-23.64</v>
      </c>
      <c r="G17" s="10">
        <v>-17.559999999999999</v>
      </c>
      <c r="H17" s="10">
        <v>-19.11</v>
      </c>
      <c r="I17" s="10">
        <v>-17.260000000000002</v>
      </c>
      <c r="J17" s="10">
        <v>28.99</v>
      </c>
      <c r="K17" s="10">
        <v>-43.94</v>
      </c>
      <c r="L17" s="10">
        <v>-121.9</v>
      </c>
      <c r="N17" s="7"/>
    </row>
    <row r="18" spans="1:14" x14ac:dyDescent="0.25">
      <c r="A18" s="2" t="s">
        <v>15</v>
      </c>
      <c r="B18" s="10"/>
      <c r="C18" s="10"/>
      <c r="D18" s="10"/>
      <c r="E18" s="10"/>
      <c r="F18" s="10"/>
      <c r="G18" s="10">
        <v>-18.84</v>
      </c>
      <c r="H18" s="10">
        <v>30.28</v>
      </c>
      <c r="I18" s="10">
        <v>-37.67</v>
      </c>
      <c r="J18" s="10"/>
      <c r="K18" s="10"/>
      <c r="L18" s="10"/>
    </row>
    <row r="19" spans="1:14" x14ac:dyDescent="0.25">
      <c r="A19" s="2" t="s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>
        <v>7.56</v>
      </c>
      <c r="N19" s="7"/>
    </row>
    <row r="20" spans="1:14" x14ac:dyDescent="0.25">
      <c r="A20" s="2" t="s">
        <v>17</v>
      </c>
      <c r="B20" s="10"/>
      <c r="C20" s="10"/>
      <c r="D20" s="10"/>
      <c r="E20" s="10"/>
      <c r="F20" s="10"/>
      <c r="G20" s="10">
        <v>-63.68</v>
      </c>
      <c r="H20" s="10"/>
      <c r="I20" s="10"/>
      <c r="J20" s="10"/>
      <c r="K20" s="10"/>
      <c r="L20" s="10"/>
    </row>
    <row r="21" spans="1:14" x14ac:dyDescent="0.25">
      <c r="A21" s="6" t="s">
        <v>101</v>
      </c>
      <c r="B21" s="12">
        <f t="shared" ref="B21:L21" si="6">+B10+SUM(B13:B20)</f>
        <v>387.94999999999993</v>
      </c>
      <c r="C21" s="12">
        <f t="shared" si="6"/>
        <v>497.53999999999991</v>
      </c>
      <c r="D21" s="12">
        <f t="shared" si="6"/>
        <v>589.69000000000005</v>
      </c>
      <c r="E21" s="12">
        <f t="shared" si="6"/>
        <v>690.24999999999989</v>
      </c>
      <c r="F21" s="12">
        <f t="shared" si="6"/>
        <v>712.74</v>
      </c>
      <c r="G21" s="12">
        <f t="shared" si="6"/>
        <v>695.72000000000025</v>
      </c>
      <c r="H21" s="12">
        <f t="shared" si="6"/>
        <v>725.8399999999998</v>
      </c>
      <c r="I21" s="12">
        <f t="shared" si="6"/>
        <v>817.08999999999992</v>
      </c>
      <c r="J21" s="12">
        <f t="shared" si="6"/>
        <v>878.64</v>
      </c>
      <c r="K21" s="12">
        <f t="shared" si="6"/>
        <v>350.15000000000009</v>
      </c>
      <c r="L21" s="12">
        <f t="shared" si="6"/>
        <v>361.59000000000026</v>
      </c>
      <c r="M21" s="7"/>
    </row>
    <row r="22" spans="1:14" x14ac:dyDescent="0.25">
      <c r="A22" s="2" t="s">
        <v>18</v>
      </c>
      <c r="B22" s="10">
        <v>-132.57</v>
      </c>
      <c r="C22" s="10">
        <v>-155.47999999999999</v>
      </c>
      <c r="D22" s="10">
        <v>-122.6</v>
      </c>
      <c r="E22" s="10">
        <v>-158.81</v>
      </c>
      <c r="F22" s="10">
        <v>-168.21</v>
      </c>
      <c r="G22" s="10">
        <v>-34.409999999999997</v>
      </c>
      <c r="H22" s="10">
        <v>-131.44</v>
      </c>
      <c r="I22" s="10">
        <v>-168.46</v>
      </c>
      <c r="J22" s="10">
        <v>-169.64</v>
      </c>
      <c r="K22" s="10">
        <v>-85.13</v>
      </c>
      <c r="L22" s="10">
        <v>-90.11</v>
      </c>
    </row>
    <row r="23" spans="1:14" x14ac:dyDescent="0.25">
      <c r="A23" s="6" t="s">
        <v>19</v>
      </c>
      <c r="B23" s="12">
        <f>+B21+B22</f>
        <v>255.37999999999994</v>
      </c>
      <c r="C23" s="12">
        <f t="shared" ref="C23:L23" si="7">+C21+C22</f>
        <v>342.05999999999995</v>
      </c>
      <c r="D23" s="12">
        <f t="shared" si="7"/>
        <v>467.09000000000003</v>
      </c>
      <c r="E23" s="12">
        <f t="shared" si="7"/>
        <v>531.43999999999983</v>
      </c>
      <c r="F23" s="12">
        <f t="shared" si="7"/>
        <v>544.53</v>
      </c>
      <c r="G23" s="12">
        <f t="shared" si="7"/>
        <v>661.31000000000029</v>
      </c>
      <c r="H23" s="12">
        <f t="shared" si="7"/>
        <v>594.39999999999986</v>
      </c>
      <c r="I23" s="12">
        <f t="shared" si="7"/>
        <v>648.62999999999988</v>
      </c>
      <c r="J23" s="12">
        <f t="shared" si="7"/>
        <v>709</v>
      </c>
      <c r="K23" s="12">
        <f t="shared" si="7"/>
        <v>265.0200000000001</v>
      </c>
      <c r="L23" s="12">
        <f t="shared" si="7"/>
        <v>271.48000000000025</v>
      </c>
    </row>
    <row r="24" spans="1:14" x14ac:dyDescent="0.25">
      <c r="A24" s="2" t="s">
        <v>20</v>
      </c>
      <c r="B24" s="10">
        <v>1.31</v>
      </c>
      <c r="C24" s="10">
        <v>3.5</v>
      </c>
      <c r="D24" s="10">
        <v>3.17</v>
      </c>
      <c r="E24" s="10">
        <v>0.7</v>
      </c>
      <c r="F24" s="10">
        <v>0.91</v>
      </c>
      <c r="G24" s="10">
        <v>1.39</v>
      </c>
      <c r="H24" s="10">
        <v>2.2400000000000002</v>
      </c>
      <c r="I24" s="10">
        <v>-23.5</v>
      </c>
      <c r="J24" s="10">
        <v>-90.44</v>
      </c>
      <c r="K24" s="10">
        <v>-76.599999999999994</v>
      </c>
      <c r="L24" s="10">
        <v>-62.87</v>
      </c>
    </row>
    <row r="25" spans="1:14" x14ac:dyDescent="0.25">
      <c r="A25" s="8" t="s">
        <v>21</v>
      </c>
      <c r="B25" s="13">
        <f t="shared" ref="B25:H25" si="8">+SUM(B23:B24)</f>
        <v>256.68999999999994</v>
      </c>
      <c r="C25" s="13">
        <f t="shared" si="8"/>
        <v>345.55999999999995</v>
      </c>
      <c r="D25" s="13">
        <f t="shared" si="8"/>
        <v>470.26000000000005</v>
      </c>
      <c r="E25" s="13">
        <f t="shared" si="8"/>
        <v>532.13999999999987</v>
      </c>
      <c r="F25" s="13">
        <f t="shared" si="8"/>
        <v>545.43999999999994</v>
      </c>
      <c r="G25" s="13">
        <f t="shared" si="8"/>
        <v>662.70000000000027</v>
      </c>
      <c r="H25" s="13">
        <f t="shared" si="8"/>
        <v>596.63999999999987</v>
      </c>
      <c r="I25" s="13">
        <f>+SUM(I23:I24)</f>
        <v>625.12999999999988</v>
      </c>
      <c r="J25" s="13">
        <f>+SUM(J23:J24)</f>
        <v>618.55999999999995</v>
      </c>
      <c r="K25" s="13">
        <f>+SUM(K23:K24)</f>
        <v>188.4200000000001</v>
      </c>
      <c r="L25" s="13">
        <f>+SUM(L23:L24)</f>
        <v>208.61000000000024</v>
      </c>
    </row>
    <row r="26" spans="1:14" x14ac:dyDescent="0.25">
      <c r="A26" s="4" t="s">
        <v>22</v>
      </c>
      <c r="B26" s="11">
        <f t="shared" ref="B26:K26" si="9">+B25/B2</f>
        <v>9.7938144329896878E-2</v>
      </c>
      <c r="C26" s="11">
        <f t="shared" si="9"/>
        <v>0.12603721008268501</v>
      </c>
      <c r="D26" s="11">
        <f t="shared" si="9"/>
        <v>0.14015104101472858</v>
      </c>
      <c r="E26" s="11">
        <f t="shared" si="9"/>
        <v>0.13524765157984625</v>
      </c>
      <c r="F26" s="11">
        <f t="shared" si="9"/>
        <v>0.13468219653664473</v>
      </c>
      <c r="G26" s="11">
        <f t="shared" si="9"/>
        <v>0.15347134252108011</v>
      </c>
      <c r="H26" s="11">
        <f t="shared" si="9"/>
        <v>0.13297910277440977</v>
      </c>
      <c r="I26" s="11">
        <f t="shared" si="9"/>
        <v>0.12260600271834529</v>
      </c>
      <c r="J26" s="11">
        <f t="shared" si="9"/>
        <v>0.11583433831956313</v>
      </c>
      <c r="K26" s="11">
        <f t="shared" si="9"/>
        <v>3.8194894914374694E-2</v>
      </c>
      <c r="L26" s="11">
        <f>+L25/L2</f>
        <v>3.4401555416666015E-2</v>
      </c>
    </row>
    <row r="27" spans="1:14" x14ac:dyDescent="0.25">
      <c r="A27" s="4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</row>
    <row r="28" spans="1:14" x14ac:dyDescent="0.25">
      <c r="A28" s="2" t="s">
        <v>23</v>
      </c>
      <c r="B28" s="10">
        <v>789.21</v>
      </c>
      <c r="C28" s="10">
        <v>864.59</v>
      </c>
      <c r="D28" s="10">
        <v>1047.1600000000001</v>
      </c>
      <c r="E28" s="10">
        <v>1160.1300000000001</v>
      </c>
      <c r="F28" s="10">
        <v>1141.28</v>
      </c>
      <c r="G28" s="10">
        <v>1282.51</v>
      </c>
      <c r="H28" s="10">
        <v>1222.73</v>
      </c>
      <c r="I28" s="10">
        <v>1424.85</v>
      </c>
      <c r="J28" s="10">
        <v>1296.8699999999999</v>
      </c>
      <c r="K28" s="10">
        <v>785.47</v>
      </c>
      <c r="L28" s="10">
        <v>963.49</v>
      </c>
    </row>
    <row r="29" spans="1:14" x14ac:dyDescent="0.25">
      <c r="A29" s="2"/>
      <c r="B29" s="11">
        <f t="shared" ref="B29:J29" si="10">+B28/B2</f>
        <v>0.30111715644005588</v>
      </c>
      <c r="C29" s="11">
        <f t="shared" si="10"/>
        <v>0.31534469112567615</v>
      </c>
      <c r="D29" s="11">
        <f t="shared" si="10"/>
        <v>0.31208387723596137</v>
      </c>
      <c r="E29" s="11">
        <f t="shared" si="10"/>
        <v>0.29485634988410397</v>
      </c>
      <c r="F29" s="11">
        <f t="shared" si="10"/>
        <v>0.28180935989905748</v>
      </c>
      <c r="G29" s="11">
        <f t="shared" si="10"/>
        <v>0.29701000678543887</v>
      </c>
      <c r="H29" s="11">
        <f t="shared" si="10"/>
        <v>0.27252202054061764</v>
      </c>
      <c r="I29" s="11">
        <f t="shared" si="10"/>
        <v>0.27945413429724109</v>
      </c>
      <c r="J29" s="11">
        <f t="shared" si="10"/>
        <v>0.24285773140276101</v>
      </c>
      <c r="K29" s="11">
        <f>+K28/K2</f>
        <v>0.15922377724442138</v>
      </c>
      <c r="L29" s="11">
        <f>+L28/L2</f>
        <v>0.15888765940464744</v>
      </c>
    </row>
    <row r="31" spans="1:14" x14ac:dyDescent="0.25">
      <c r="A31" s="3" t="s">
        <v>24</v>
      </c>
      <c r="B31" s="9">
        <v>41274</v>
      </c>
      <c r="C31" s="9">
        <v>41639</v>
      </c>
      <c r="D31" s="9">
        <v>42004</v>
      </c>
      <c r="E31" s="9">
        <v>42369</v>
      </c>
      <c r="F31" s="9">
        <v>42735</v>
      </c>
      <c r="G31" s="9">
        <v>43100</v>
      </c>
      <c r="H31" s="9">
        <v>43465</v>
      </c>
      <c r="I31" s="9">
        <v>43830</v>
      </c>
      <c r="J31" s="9">
        <v>44196</v>
      </c>
      <c r="K31" s="9">
        <v>44561</v>
      </c>
      <c r="L31" s="9">
        <v>44926</v>
      </c>
    </row>
    <row r="32" spans="1:14" x14ac:dyDescent="0.25">
      <c r="A32" s="2" t="s">
        <v>25</v>
      </c>
      <c r="B32" s="10">
        <v>473.52</v>
      </c>
      <c r="C32" s="10">
        <v>709.01</v>
      </c>
      <c r="D32" s="10">
        <v>1079.6199999999999</v>
      </c>
      <c r="E32" s="10">
        <v>1143.01</v>
      </c>
      <c r="F32" s="10">
        <v>895.97</v>
      </c>
      <c r="G32" s="10">
        <v>887.22</v>
      </c>
      <c r="H32" s="10">
        <v>1034.6099999999999</v>
      </c>
      <c r="I32" s="10">
        <v>2470.12</v>
      </c>
      <c r="J32" s="10">
        <v>590.66999999999996</v>
      </c>
      <c r="K32" s="10">
        <v>2685.16</v>
      </c>
      <c r="L32" s="10">
        <v>578.97</v>
      </c>
    </row>
    <row r="33" spans="1:12" x14ac:dyDescent="0.25">
      <c r="A33" s="2" t="s">
        <v>26</v>
      </c>
      <c r="B33" s="10">
        <v>441.79</v>
      </c>
      <c r="C33" s="10">
        <v>462.66</v>
      </c>
      <c r="D33" s="10">
        <v>608.33000000000004</v>
      </c>
      <c r="E33" s="10">
        <v>477.8</v>
      </c>
      <c r="F33" s="10">
        <v>528.52</v>
      </c>
      <c r="G33" s="10">
        <v>385.27</v>
      </c>
      <c r="H33" s="10">
        <v>401.57</v>
      </c>
      <c r="I33" s="10">
        <v>470.5</v>
      </c>
      <c r="J33" s="10">
        <v>504.2</v>
      </c>
      <c r="K33" s="10">
        <v>495.48</v>
      </c>
      <c r="L33" s="10">
        <v>754.82</v>
      </c>
    </row>
    <row r="34" spans="1:12" x14ac:dyDescent="0.25">
      <c r="A34" s="2" t="s">
        <v>27</v>
      </c>
      <c r="B34" s="10">
        <v>998.64</v>
      </c>
      <c r="C34" s="10">
        <v>946.91</v>
      </c>
      <c r="D34" s="10">
        <v>1194.06</v>
      </c>
      <c r="E34" s="10">
        <v>1431.39</v>
      </c>
      <c r="F34" s="10">
        <v>1642.93</v>
      </c>
      <c r="G34" s="10">
        <v>1629.29</v>
      </c>
      <c r="H34" s="10">
        <v>1949.36</v>
      </c>
      <c r="I34" s="10">
        <v>2342.59</v>
      </c>
      <c r="J34" s="10">
        <v>2002.28</v>
      </c>
      <c r="K34" s="10">
        <v>2259.35</v>
      </c>
      <c r="L34" s="10">
        <v>3201.36</v>
      </c>
    </row>
    <row r="35" spans="1:12" x14ac:dyDescent="0.25">
      <c r="A35" s="2" t="s">
        <v>28</v>
      </c>
      <c r="B35" s="10">
        <v>20.61</v>
      </c>
      <c r="C35" s="10">
        <v>21.08</v>
      </c>
      <c r="D35" s="10">
        <v>31.12</v>
      </c>
      <c r="E35" s="10">
        <v>37.270000000000003</v>
      </c>
      <c r="F35" s="10">
        <v>55.1</v>
      </c>
      <c r="G35" s="10">
        <v>43.54</v>
      </c>
      <c r="H35" s="10">
        <v>97.7</v>
      </c>
      <c r="I35" s="10">
        <v>78.98</v>
      </c>
      <c r="J35" s="10">
        <v>67.8</v>
      </c>
      <c r="K35" s="10">
        <v>70.290000000000006</v>
      </c>
      <c r="L35" s="10">
        <v>118.45</v>
      </c>
    </row>
    <row r="36" spans="1:12" x14ac:dyDescent="0.25">
      <c r="A36" s="6" t="s">
        <v>29</v>
      </c>
      <c r="B36" s="12">
        <f>+SUM(B32:B35)</f>
        <v>1934.5599999999997</v>
      </c>
      <c r="C36" s="12">
        <f t="shared" ref="C36:L36" si="11">+SUM(C32:C35)</f>
        <v>2139.66</v>
      </c>
      <c r="D36" s="12">
        <f t="shared" si="11"/>
        <v>2913.1299999999997</v>
      </c>
      <c r="E36" s="12">
        <f t="shared" si="11"/>
        <v>3089.47</v>
      </c>
      <c r="F36" s="12">
        <f t="shared" si="11"/>
        <v>3122.52</v>
      </c>
      <c r="G36" s="12">
        <f t="shared" si="11"/>
        <v>2945.3199999999997</v>
      </c>
      <c r="H36" s="12">
        <f t="shared" si="11"/>
        <v>3483.24</v>
      </c>
      <c r="I36" s="12">
        <f t="shared" si="11"/>
        <v>5362.19</v>
      </c>
      <c r="J36" s="12">
        <f t="shared" si="11"/>
        <v>3164.95</v>
      </c>
      <c r="K36" s="12">
        <f t="shared" si="11"/>
        <v>5510.28</v>
      </c>
      <c r="L36" s="12">
        <f t="shared" si="11"/>
        <v>4653.5999999999995</v>
      </c>
    </row>
    <row r="37" spans="1:12" x14ac:dyDescent="0.25">
      <c r="A37" s="2" t="s">
        <v>30</v>
      </c>
      <c r="B37" s="10">
        <v>810.11</v>
      </c>
      <c r="C37" s="10">
        <v>840.24</v>
      </c>
      <c r="D37" s="10">
        <v>1147.78</v>
      </c>
      <c r="E37" s="10">
        <v>1644.4</v>
      </c>
      <c r="F37" s="10">
        <v>1809.85</v>
      </c>
      <c r="G37" s="10">
        <v>1760.05</v>
      </c>
      <c r="H37" s="10">
        <v>1951.98</v>
      </c>
      <c r="I37" s="10">
        <v>2863.4</v>
      </c>
      <c r="J37" s="10">
        <v>3002.8</v>
      </c>
      <c r="K37" s="10">
        <v>3343.15</v>
      </c>
      <c r="L37" s="10">
        <v>4168.49</v>
      </c>
    </row>
    <row r="38" spans="1:12" x14ac:dyDescent="0.25">
      <c r="A38" s="2" t="s">
        <v>31</v>
      </c>
      <c r="B38" s="10">
        <v>5.97</v>
      </c>
      <c r="C38" s="10">
        <v>39.130000000000003</v>
      </c>
      <c r="D38" s="10">
        <v>58.65</v>
      </c>
      <c r="E38" s="10">
        <v>78.14</v>
      </c>
      <c r="F38" s="10">
        <v>272.62</v>
      </c>
      <c r="G38" s="10">
        <v>259.06</v>
      </c>
      <c r="H38" s="10">
        <v>228.82</v>
      </c>
      <c r="I38" s="10">
        <v>143.97999999999999</v>
      </c>
      <c r="J38" s="10">
        <v>1980.06</v>
      </c>
      <c r="K38" s="10">
        <v>2265.1799999999998</v>
      </c>
      <c r="L38" s="10">
        <v>2443.08</v>
      </c>
    </row>
    <row r="39" spans="1:12" x14ac:dyDescent="0.25">
      <c r="A39" s="2" t="s">
        <v>32</v>
      </c>
      <c r="B39" s="10">
        <v>1869.9</v>
      </c>
      <c r="C39" s="10">
        <v>1829.14</v>
      </c>
      <c r="D39" s="10">
        <v>3174.73</v>
      </c>
      <c r="E39" s="10">
        <v>3532.36</v>
      </c>
      <c r="F39" s="10">
        <v>3644</v>
      </c>
      <c r="G39" s="10">
        <v>4590.5</v>
      </c>
      <c r="H39" s="10">
        <v>5209.2299999999996</v>
      </c>
      <c r="I39" s="10">
        <v>5507.06</v>
      </c>
      <c r="J39" s="10">
        <v>5332.27</v>
      </c>
      <c r="K39" s="10">
        <v>6228.9</v>
      </c>
      <c r="L39" s="10">
        <v>7011.91</v>
      </c>
    </row>
    <row r="40" spans="1:12" x14ac:dyDescent="0.25">
      <c r="A40" s="2" t="s">
        <v>33</v>
      </c>
      <c r="B40" s="10">
        <v>925.61</v>
      </c>
      <c r="C40" s="10">
        <v>946.44</v>
      </c>
      <c r="D40" s="10">
        <v>1023.1</v>
      </c>
      <c r="E40" s="10">
        <v>1116.44</v>
      </c>
      <c r="F40" s="10">
        <v>1124.68</v>
      </c>
      <c r="G40" s="10">
        <v>1037</v>
      </c>
      <c r="H40" s="10">
        <v>1098.33</v>
      </c>
      <c r="I40" s="10">
        <v>1101.73</v>
      </c>
      <c r="J40" s="10">
        <v>982.14</v>
      </c>
      <c r="K40" s="10">
        <v>1003.71</v>
      </c>
      <c r="L40" s="10">
        <v>1326.51</v>
      </c>
    </row>
    <row r="41" spans="1:12" x14ac:dyDescent="0.25">
      <c r="A41" s="2" t="s">
        <v>34</v>
      </c>
      <c r="B41" s="10">
        <v>5.42</v>
      </c>
      <c r="C41" s="10">
        <v>5.26</v>
      </c>
      <c r="D41" s="10">
        <v>0.3</v>
      </c>
      <c r="E41" s="10">
        <v>25</v>
      </c>
      <c r="F41" s="10"/>
      <c r="G41" s="10">
        <v>16.68</v>
      </c>
      <c r="H41" s="10">
        <v>100.12</v>
      </c>
      <c r="I41" s="10">
        <v>103.99</v>
      </c>
      <c r="J41" s="10">
        <v>80.849999999999994</v>
      </c>
      <c r="K41" s="10">
        <v>89.1</v>
      </c>
      <c r="L41" s="10">
        <v>96.54</v>
      </c>
    </row>
    <row r="42" spans="1:12" x14ac:dyDescent="0.25">
      <c r="A42" s="2" t="s">
        <v>35</v>
      </c>
      <c r="B42" s="10">
        <v>24.72</v>
      </c>
      <c r="C42" s="10">
        <v>34.6</v>
      </c>
      <c r="D42" s="10">
        <v>82.45</v>
      </c>
      <c r="E42" s="10">
        <v>66.790000000000006</v>
      </c>
      <c r="F42" s="10">
        <v>67.22</v>
      </c>
      <c r="G42" s="10">
        <v>66.16</v>
      </c>
      <c r="H42" s="10">
        <v>112.54</v>
      </c>
      <c r="I42" s="10">
        <v>123.02</v>
      </c>
      <c r="J42" s="10">
        <v>149.91999999999999</v>
      </c>
      <c r="K42" s="10">
        <v>152.51</v>
      </c>
      <c r="L42" s="10">
        <v>174.92</v>
      </c>
    </row>
    <row r="43" spans="1:12" x14ac:dyDescent="0.25">
      <c r="A43" s="2" t="s">
        <v>36</v>
      </c>
      <c r="B43" s="10">
        <v>43.49</v>
      </c>
      <c r="C43" s="10"/>
      <c r="D43" s="10">
        <v>45.26</v>
      </c>
      <c r="E43" s="10">
        <v>45.14</v>
      </c>
      <c r="F43" s="10">
        <v>70.62</v>
      </c>
      <c r="G43" s="10">
        <v>232.35</v>
      </c>
      <c r="H43" s="10">
        <v>287.20999999999998</v>
      </c>
      <c r="I43" s="10">
        <v>331.81</v>
      </c>
      <c r="J43" s="10">
        <v>575.52</v>
      </c>
      <c r="K43" s="10">
        <v>633.24</v>
      </c>
      <c r="L43" s="10">
        <v>1622.64</v>
      </c>
    </row>
    <row r="44" spans="1:12" x14ac:dyDescent="0.25">
      <c r="A44" s="2" t="s">
        <v>37</v>
      </c>
      <c r="B44" s="10">
        <v>7.71</v>
      </c>
      <c r="C44" s="10">
        <v>6.57</v>
      </c>
      <c r="D44" s="10">
        <v>4.3600000000000003</v>
      </c>
      <c r="E44" s="10">
        <v>3.98</v>
      </c>
      <c r="F44" s="10">
        <v>18.27</v>
      </c>
      <c r="G44" s="10">
        <v>13.16</v>
      </c>
      <c r="H44" s="10">
        <v>5.57</v>
      </c>
      <c r="I44" s="10">
        <v>5.43</v>
      </c>
      <c r="J44" s="10">
        <v>6.27</v>
      </c>
      <c r="K44" s="10">
        <v>7.76</v>
      </c>
      <c r="L44" s="10">
        <v>36.31</v>
      </c>
    </row>
    <row r="45" spans="1:12" x14ac:dyDescent="0.25">
      <c r="A45" s="6" t="s">
        <v>102</v>
      </c>
      <c r="B45" s="12">
        <f>+SUM(B37:B44)</f>
        <v>3692.93</v>
      </c>
      <c r="C45" s="12">
        <f t="shared" ref="C45:L45" si="12">+SUM(C37:C44)</f>
        <v>3701.3800000000006</v>
      </c>
      <c r="D45" s="12">
        <f t="shared" si="12"/>
        <v>5536.63</v>
      </c>
      <c r="E45" s="12">
        <f t="shared" si="12"/>
        <v>6512.25</v>
      </c>
      <c r="F45" s="12">
        <f t="shared" si="12"/>
        <v>7007.26</v>
      </c>
      <c r="G45" s="12">
        <f t="shared" si="12"/>
        <v>7974.96</v>
      </c>
      <c r="H45" s="12">
        <f t="shared" si="12"/>
        <v>8993.8000000000011</v>
      </c>
      <c r="I45" s="12">
        <f t="shared" si="12"/>
        <v>10180.42</v>
      </c>
      <c r="J45" s="12">
        <f t="shared" si="12"/>
        <v>12109.830000000002</v>
      </c>
      <c r="K45" s="12">
        <f t="shared" si="12"/>
        <v>13723.55</v>
      </c>
      <c r="L45" s="12">
        <f t="shared" si="12"/>
        <v>16880.400000000001</v>
      </c>
    </row>
    <row r="46" spans="1:12" x14ac:dyDescent="0.25">
      <c r="A46" s="8" t="s">
        <v>38</v>
      </c>
      <c r="B46" s="13">
        <f>+B45+B36</f>
        <v>5627.49</v>
      </c>
      <c r="C46" s="13">
        <f t="shared" ref="C46:L46" si="13">+C45+C36</f>
        <v>5841.0400000000009</v>
      </c>
      <c r="D46" s="13">
        <f t="shared" si="13"/>
        <v>8449.76</v>
      </c>
      <c r="E46" s="13">
        <f t="shared" si="13"/>
        <v>9601.7199999999993</v>
      </c>
      <c r="F46" s="13">
        <f t="shared" si="13"/>
        <v>10129.780000000001</v>
      </c>
      <c r="G46" s="13">
        <f t="shared" si="13"/>
        <v>10920.279999999999</v>
      </c>
      <c r="H46" s="13">
        <f t="shared" si="13"/>
        <v>12477.04</v>
      </c>
      <c r="I46" s="13">
        <f t="shared" si="13"/>
        <v>15542.61</v>
      </c>
      <c r="J46" s="13">
        <f t="shared" si="13"/>
        <v>15274.780000000002</v>
      </c>
      <c r="K46" s="13">
        <f t="shared" si="13"/>
        <v>19233.829999999998</v>
      </c>
      <c r="L46" s="13">
        <f t="shared" si="13"/>
        <v>21534</v>
      </c>
    </row>
    <row r="47" spans="1:12" x14ac:dyDescent="0.25">
      <c r="A47" s="2" t="s">
        <v>39</v>
      </c>
      <c r="B47" s="10">
        <v>228.41</v>
      </c>
      <c r="C47" s="10">
        <v>273.62</v>
      </c>
      <c r="D47" s="10">
        <v>439.63</v>
      </c>
      <c r="E47" s="10">
        <v>409.99</v>
      </c>
      <c r="F47" s="10">
        <v>461.07</v>
      </c>
      <c r="G47" s="10">
        <v>423.1</v>
      </c>
      <c r="H47" s="10">
        <v>561.88</v>
      </c>
      <c r="I47" s="10">
        <v>581.88</v>
      </c>
      <c r="J47" s="10">
        <v>601.62</v>
      </c>
      <c r="K47" s="10">
        <v>628.99</v>
      </c>
      <c r="L47" s="10">
        <v>731.92</v>
      </c>
    </row>
    <row r="48" spans="1:12" x14ac:dyDescent="0.25">
      <c r="A48" s="2" t="s">
        <v>40</v>
      </c>
      <c r="B48" s="10">
        <v>98.68</v>
      </c>
      <c r="C48" s="10">
        <v>116.43</v>
      </c>
      <c r="D48" s="10">
        <v>201.43</v>
      </c>
      <c r="E48" s="10">
        <v>207.91</v>
      </c>
      <c r="F48" s="10">
        <v>251.95</v>
      </c>
      <c r="G48" s="10">
        <v>247.16</v>
      </c>
      <c r="H48" s="10">
        <v>295.58999999999997</v>
      </c>
      <c r="I48" s="10">
        <v>340.71</v>
      </c>
      <c r="J48" s="10">
        <v>263.06</v>
      </c>
      <c r="K48" s="10">
        <v>327.54000000000002</v>
      </c>
      <c r="L48" s="10">
        <v>314.31</v>
      </c>
    </row>
    <row r="49" spans="1:12" x14ac:dyDescent="0.25">
      <c r="A49" s="2" t="s">
        <v>41</v>
      </c>
      <c r="B49" s="10">
        <v>182.33</v>
      </c>
      <c r="C49" s="10">
        <v>241.62</v>
      </c>
      <c r="D49" s="10">
        <v>154.57</v>
      </c>
      <c r="E49" s="10">
        <v>188.07</v>
      </c>
      <c r="F49" s="10">
        <v>200.09</v>
      </c>
      <c r="G49" s="10">
        <v>129.12</v>
      </c>
      <c r="H49" s="10">
        <v>257.77</v>
      </c>
      <c r="I49" s="10">
        <v>275.14</v>
      </c>
      <c r="J49" s="10">
        <v>276.93</v>
      </c>
      <c r="K49" s="10">
        <v>2345.62</v>
      </c>
      <c r="L49" s="10">
        <v>578.91999999999996</v>
      </c>
    </row>
    <row r="50" spans="1:12" x14ac:dyDescent="0.25">
      <c r="A50" s="2" t="s">
        <v>42</v>
      </c>
      <c r="B50" s="10">
        <v>7.01</v>
      </c>
      <c r="C50" s="10">
        <v>7.09</v>
      </c>
      <c r="D50" s="10">
        <v>8.23</v>
      </c>
      <c r="E50" s="10">
        <v>5.66</v>
      </c>
      <c r="F50" s="10">
        <v>3.86</v>
      </c>
      <c r="G50" s="10">
        <v>3.95</v>
      </c>
      <c r="H50" s="10">
        <v>3.35</v>
      </c>
      <c r="I50" s="10">
        <v>44.41</v>
      </c>
      <c r="J50" s="10">
        <v>42.64</v>
      </c>
      <c r="K50" s="10">
        <v>48.57</v>
      </c>
      <c r="L50" s="10">
        <v>102.36</v>
      </c>
    </row>
    <row r="51" spans="1:12" x14ac:dyDescent="0.25">
      <c r="A51" s="2" t="s">
        <v>43</v>
      </c>
      <c r="B51" s="10">
        <v>5.68</v>
      </c>
      <c r="C51" s="10">
        <v>2.93</v>
      </c>
      <c r="D51" s="10">
        <v>87.46</v>
      </c>
      <c r="E51" s="10">
        <v>16.2</v>
      </c>
      <c r="F51" s="10">
        <v>7.96</v>
      </c>
      <c r="G51" s="10">
        <v>6.71</v>
      </c>
      <c r="H51" s="10">
        <v>1.92</v>
      </c>
      <c r="I51" s="10">
        <v>5.97</v>
      </c>
      <c r="J51" s="10">
        <v>3.48</v>
      </c>
      <c r="K51" s="10">
        <v>4.5199999999999996</v>
      </c>
      <c r="L51" s="10">
        <v>15.69</v>
      </c>
    </row>
    <row r="52" spans="1:12" x14ac:dyDescent="0.25">
      <c r="A52" s="2" t="s">
        <v>44</v>
      </c>
      <c r="B52" s="10"/>
      <c r="C52" s="10">
        <v>2.4</v>
      </c>
      <c r="D52" s="10">
        <v>13.46</v>
      </c>
      <c r="E52" s="10">
        <v>3.84</v>
      </c>
      <c r="F52" s="10">
        <v>0.44</v>
      </c>
      <c r="G52" s="10">
        <v>4.28</v>
      </c>
      <c r="H52" s="10"/>
      <c r="I52" s="10">
        <v>9.7899999999999991</v>
      </c>
      <c r="J52" s="10">
        <v>22.93</v>
      </c>
      <c r="K52" s="10">
        <v>32.97</v>
      </c>
      <c r="L52" s="10">
        <v>27.64</v>
      </c>
    </row>
    <row r="53" spans="1:12" x14ac:dyDescent="0.25">
      <c r="A53" s="2" t="s">
        <v>45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5">
      <c r="A54" s="2" t="s">
        <v>46</v>
      </c>
      <c r="B54" s="10">
        <v>70.77</v>
      </c>
      <c r="C54" s="10">
        <v>71.209999999999994</v>
      </c>
      <c r="D54" s="10">
        <v>174.93</v>
      </c>
      <c r="E54" s="10">
        <v>221.35</v>
      </c>
      <c r="F54" s="10">
        <v>146.4</v>
      </c>
      <c r="G54" s="10">
        <v>163.68</v>
      </c>
      <c r="H54" s="10">
        <v>136.81</v>
      </c>
      <c r="I54" s="10">
        <v>108.66</v>
      </c>
      <c r="J54" s="10">
        <v>124.47</v>
      </c>
      <c r="K54" s="10">
        <v>86.11</v>
      </c>
      <c r="L54" s="10">
        <v>185.01</v>
      </c>
    </row>
    <row r="55" spans="1:12" x14ac:dyDescent="0.25">
      <c r="A55" s="6" t="s">
        <v>47</v>
      </c>
      <c r="B55" s="12">
        <f>+SUM(B47:B54)</f>
        <v>592.88</v>
      </c>
      <c r="C55" s="12">
        <f t="shared" ref="C55:L55" si="14">+SUM(C47:C54)</f>
        <v>715.30000000000007</v>
      </c>
      <c r="D55" s="12">
        <f t="shared" si="14"/>
        <v>1079.71</v>
      </c>
      <c r="E55" s="12">
        <f t="shared" si="14"/>
        <v>1053.02</v>
      </c>
      <c r="F55" s="12">
        <f t="shared" si="14"/>
        <v>1071.7700000000002</v>
      </c>
      <c r="G55" s="12">
        <f t="shared" si="14"/>
        <v>978</v>
      </c>
      <c r="H55" s="12">
        <f t="shared" si="14"/>
        <v>1257.32</v>
      </c>
      <c r="I55" s="12">
        <f t="shared" si="14"/>
        <v>1366.5600000000002</v>
      </c>
      <c r="J55" s="12">
        <f t="shared" si="14"/>
        <v>1335.1300000000003</v>
      </c>
      <c r="K55" s="12">
        <f t="shared" si="14"/>
        <v>3474.3199999999997</v>
      </c>
      <c r="L55" s="12">
        <f t="shared" si="14"/>
        <v>1955.8500000000001</v>
      </c>
    </row>
    <row r="56" spans="1:12" x14ac:dyDescent="0.25">
      <c r="A56" s="2" t="s">
        <v>48</v>
      </c>
      <c r="B56" s="10">
        <v>2625</v>
      </c>
      <c r="C56" s="10">
        <v>2469.91</v>
      </c>
      <c r="D56" s="10">
        <v>4096.78</v>
      </c>
      <c r="E56" s="10">
        <v>4565.99</v>
      </c>
      <c r="F56" s="10">
        <v>4675.01</v>
      </c>
      <c r="G56" s="10">
        <v>5872.76</v>
      </c>
      <c r="H56" s="10">
        <v>6010.97</v>
      </c>
      <c r="I56" s="10">
        <v>6089.8</v>
      </c>
      <c r="J56" s="10">
        <v>5900.97</v>
      </c>
      <c r="K56" s="10">
        <v>6104.97</v>
      </c>
      <c r="L56" s="10">
        <v>8154.26</v>
      </c>
    </row>
    <row r="57" spans="1:12" x14ac:dyDescent="0.25">
      <c r="A57" s="2" t="s">
        <v>49</v>
      </c>
      <c r="B57" s="10">
        <v>17.59</v>
      </c>
      <c r="C57" s="10">
        <v>12.1</v>
      </c>
      <c r="D57" s="10">
        <v>9.2799999999999994</v>
      </c>
      <c r="E57" s="10">
        <v>5.85</v>
      </c>
      <c r="F57" s="10">
        <v>6.09</v>
      </c>
      <c r="G57" s="10">
        <v>5.42</v>
      </c>
      <c r="H57" s="10">
        <v>9.5399999999999991</v>
      </c>
      <c r="I57" s="10">
        <v>696.29</v>
      </c>
      <c r="J57" s="10">
        <v>690.86</v>
      </c>
      <c r="K57" s="10">
        <v>825.16</v>
      </c>
      <c r="L57" s="10">
        <v>914.59</v>
      </c>
    </row>
    <row r="58" spans="1:12" x14ac:dyDescent="0.25">
      <c r="A58" s="2" t="s">
        <v>50</v>
      </c>
      <c r="B58" s="10">
        <v>5.86</v>
      </c>
      <c r="C58" s="10">
        <v>7.03</v>
      </c>
      <c r="D58" s="10">
        <v>6.78</v>
      </c>
      <c r="E58" s="10">
        <v>13.12</v>
      </c>
      <c r="F58" s="10">
        <v>12.2</v>
      </c>
      <c r="G58" s="10">
        <v>11.82</v>
      </c>
      <c r="H58" s="10">
        <v>11.85</v>
      </c>
      <c r="I58" s="10">
        <v>11.38</v>
      </c>
      <c r="J58" s="10">
        <v>17.010000000000002</v>
      </c>
      <c r="K58" s="10">
        <v>15.04</v>
      </c>
      <c r="L58" s="10">
        <v>15.12</v>
      </c>
    </row>
    <row r="59" spans="1:12" x14ac:dyDescent="0.25">
      <c r="A59" s="2" t="s">
        <v>51</v>
      </c>
      <c r="B59" s="10">
        <v>2.0499999999999998</v>
      </c>
      <c r="C59" s="10">
        <v>2.6</v>
      </c>
      <c r="D59" s="10">
        <v>3.54</v>
      </c>
      <c r="E59" s="10">
        <v>3.48</v>
      </c>
      <c r="F59" s="10">
        <v>4.2</v>
      </c>
      <c r="G59" s="10">
        <v>4.74</v>
      </c>
      <c r="H59" s="10">
        <v>5.3</v>
      </c>
      <c r="I59" s="10">
        <v>5.99</v>
      </c>
      <c r="J59" s="10">
        <v>6.77</v>
      </c>
      <c r="K59" s="10">
        <v>6.72</v>
      </c>
      <c r="L59" s="10">
        <v>94.07</v>
      </c>
    </row>
    <row r="60" spans="1:12" x14ac:dyDescent="0.25">
      <c r="A60" s="2" t="s">
        <v>52</v>
      </c>
      <c r="B60" s="10">
        <v>453.85</v>
      </c>
      <c r="C60" s="10">
        <v>454.09</v>
      </c>
      <c r="D60" s="10">
        <v>538.79</v>
      </c>
      <c r="E60" s="10">
        <v>631.57000000000005</v>
      </c>
      <c r="F60" s="10">
        <v>600.65</v>
      </c>
      <c r="G60" s="10">
        <v>388.91</v>
      </c>
      <c r="H60" s="10">
        <v>404.4</v>
      </c>
      <c r="I60" s="10">
        <v>463.83</v>
      </c>
      <c r="J60" s="10">
        <v>556.80999999999995</v>
      </c>
      <c r="K60" s="10">
        <v>633.98</v>
      </c>
      <c r="L60" s="10">
        <v>1034.82</v>
      </c>
    </row>
    <row r="61" spans="1:12" x14ac:dyDescent="0.25">
      <c r="A61" s="2" t="s">
        <v>53</v>
      </c>
      <c r="B61" s="10">
        <v>49.53</v>
      </c>
      <c r="C61" s="10">
        <v>72.81</v>
      </c>
      <c r="D61" s="10">
        <v>51.99</v>
      </c>
      <c r="E61" s="10">
        <v>27.31</v>
      </c>
      <c r="F61" s="10">
        <v>31.9</v>
      </c>
      <c r="G61" s="10">
        <v>24.66</v>
      </c>
      <c r="H61" s="10">
        <v>81.069999999999993</v>
      </c>
      <c r="I61" s="10">
        <v>63</v>
      </c>
      <c r="J61" s="10">
        <v>47.17</v>
      </c>
      <c r="K61" s="10">
        <v>856.56</v>
      </c>
      <c r="L61" s="10">
        <v>907.72</v>
      </c>
    </row>
    <row r="62" spans="1:12" x14ac:dyDescent="0.25">
      <c r="A62" s="16" t="s">
        <v>103</v>
      </c>
      <c r="B62" s="12">
        <f>+SUM(B56:B61)</f>
        <v>3153.8800000000006</v>
      </c>
      <c r="C62" s="12">
        <f t="shared" ref="C62:L62" si="15">+SUM(C56:C61)</f>
        <v>3018.54</v>
      </c>
      <c r="D62" s="12">
        <f t="shared" si="15"/>
        <v>4707.1599999999989</v>
      </c>
      <c r="E62" s="12">
        <f t="shared" si="15"/>
        <v>5247.32</v>
      </c>
      <c r="F62" s="12">
        <f t="shared" si="15"/>
        <v>5330.0499999999993</v>
      </c>
      <c r="G62" s="12">
        <f t="shared" si="15"/>
        <v>6308.3099999999995</v>
      </c>
      <c r="H62" s="12">
        <f t="shared" si="15"/>
        <v>6523.13</v>
      </c>
      <c r="I62" s="12">
        <f t="shared" si="15"/>
        <v>7330.29</v>
      </c>
      <c r="J62" s="12">
        <f t="shared" si="15"/>
        <v>7219.59</v>
      </c>
      <c r="K62" s="12">
        <f t="shared" si="15"/>
        <v>8442.43</v>
      </c>
      <c r="L62" s="12">
        <f t="shared" si="15"/>
        <v>11120.58</v>
      </c>
    </row>
    <row r="63" spans="1:12" x14ac:dyDescent="0.25">
      <c r="A63" s="8" t="s">
        <v>54</v>
      </c>
      <c r="B63" s="13">
        <f>+B62+B55</f>
        <v>3746.7600000000007</v>
      </c>
      <c r="C63" s="13">
        <v>3733.83</v>
      </c>
      <c r="D63" s="13">
        <v>5786.86</v>
      </c>
      <c r="E63" s="13">
        <v>6300.33</v>
      </c>
      <c r="F63" s="13">
        <v>6401.79</v>
      </c>
      <c r="G63" s="13">
        <v>7286.3</v>
      </c>
      <c r="H63" s="13">
        <v>7780.44</v>
      </c>
      <c r="I63" s="13">
        <v>8696.84</v>
      </c>
      <c r="J63" s="13">
        <v>8554.7199999999993</v>
      </c>
      <c r="K63" s="13">
        <v>11916.74</v>
      </c>
      <c r="L63" s="13">
        <v>13076.43</v>
      </c>
    </row>
    <row r="64" spans="1:12" x14ac:dyDescent="0.25">
      <c r="A64" s="2" t="s">
        <v>55</v>
      </c>
      <c r="B64" s="10">
        <v>117.88</v>
      </c>
      <c r="C64" s="10">
        <v>119.6</v>
      </c>
      <c r="D64" s="10">
        <v>119.6</v>
      </c>
      <c r="E64" s="10">
        <v>119.6</v>
      </c>
      <c r="F64" s="10">
        <v>119.6</v>
      </c>
      <c r="G64" s="10">
        <v>119.6</v>
      </c>
      <c r="H64" s="10">
        <v>119.6</v>
      </c>
      <c r="I64" s="10">
        <v>119.6</v>
      </c>
      <c r="J64" s="10">
        <v>119.6</v>
      </c>
      <c r="K64" s="10">
        <v>119.6</v>
      </c>
      <c r="L64" s="10">
        <v>119.6</v>
      </c>
    </row>
    <row r="65" spans="1:13" x14ac:dyDescent="0.25">
      <c r="A65" s="2" t="s">
        <v>56</v>
      </c>
      <c r="B65" s="10">
        <v>890.36</v>
      </c>
      <c r="C65" s="10">
        <v>910.73</v>
      </c>
      <c r="D65" s="10">
        <v>910.73</v>
      </c>
      <c r="E65" s="10">
        <v>910.73</v>
      </c>
      <c r="F65" s="10">
        <v>910.73</v>
      </c>
      <c r="G65" s="10">
        <v>910.73</v>
      </c>
      <c r="H65" s="10">
        <v>910.73</v>
      </c>
      <c r="I65" s="10">
        <v>910.73</v>
      </c>
      <c r="J65" s="10">
        <v>910.73</v>
      </c>
      <c r="K65" s="10">
        <v>910.73</v>
      </c>
      <c r="L65" s="10">
        <v>910.73</v>
      </c>
    </row>
    <row r="66" spans="1:13" x14ac:dyDescent="0.25">
      <c r="A66" s="2" t="s">
        <v>57</v>
      </c>
      <c r="B66" s="10">
        <v>313.8</v>
      </c>
      <c r="C66" s="10">
        <v>352.67</v>
      </c>
      <c r="D66" s="10">
        <v>453.86</v>
      </c>
      <c r="E66" s="10">
        <v>481.31</v>
      </c>
      <c r="F66" s="10">
        <v>499.28</v>
      </c>
      <c r="G66" s="10">
        <v>606.84</v>
      </c>
      <c r="H66" s="10">
        <v>522.79999999999995</v>
      </c>
      <c r="I66" s="10">
        <v>528.09</v>
      </c>
      <c r="J66" s="10">
        <v>688.57</v>
      </c>
      <c r="K66" s="10">
        <v>248</v>
      </c>
      <c r="L66" s="10">
        <v>257.31</v>
      </c>
    </row>
    <row r="67" spans="1:13" x14ac:dyDescent="0.25">
      <c r="A67" s="2" t="s">
        <v>58</v>
      </c>
      <c r="B67" s="10">
        <v>-3.06</v>
      </c>
      <c r="C67" s="10"/>
      <c r="D67" s="10">
        <v>-69.25</v>
      </c>
      <c r="E67" s="10">
        <v>-58.58</v>
      </c>
      <c r="F67" s="10">
        <v>-68.709999999999994</v>
      </c>
      <c r="G67" s="10">
        <v>-62.42</v>
      </c>
      <c r="H67" s="10">
        <v>-55.44</v>
      </c>
      <c r="I67" s="10">
        <v>-49.58</v>
      </c>
      <c r="J67" s="10">
        <v>-43.73</v>
      </c>
      <c r="K67" s="10">
        <v>-164.19</v>
      </c>
      <c r="L67" s="10">
        <v>-162.22</v>
      </c>
    </row>
    <row r="68" spans="1:13" x14ac:dyDescent="0.25">
      <c r="A68" s="2" t="s">
        <v>59</v>
      </c>
      <c r="B68" s="10">
        <v>557.79</v>
      </c>
      <c r="C68" s="10">
        <v>718.26</v>
      </c>
      <c r="D68" s="10">
        <v>1243.18</v>
      </c>
      <c r="E68" s="10">
        <v>1843.13</v>
      </c>
      <c r="F68" s="10">
        <v>2260.58</v>
      </c>
      <c r="G68" s="10">
        <v>2054.33</v>
      </c>
      <c r="H68" s="10">
        <v>2727.86</v>
      </c>
      <c r="I68" s="10">
        <v>3313.28</v>
      </c>
      <c r="J68" s="10">
        <v>3433.22</v>
      </c>
      <c r="K68" s="10">
        <v>4409.46</v>
      </c>
      <c r="L68" s="10">
        <v>5004.5200000000004</v>
      </c>
    </row>
    <row r="69" spans="1:13" x14ac:dyDescent="0.25">
      <c r="A69" s="8" t="s">
        <v>60</v>
      </c>
      <c r="B69" s="13">
        <f>+SUM(B64:B68)</f>
        <v>1876.77</v>
      </c>
      <c r="C69" s="13">
        <v>2101.2600000000002</v>
      </c>
      <c r="D69" s="13">
        <v>2658.12</v>
      </c>
      <c r="E69" s="13">
        <v>3296.2</v>
      </c>
      <c r="F69" s="13">
        <v>3721.48</v>
      </c>
      <c r="G69" s="13">
        <v>3629.08</v>
      </c>
      <c r="H69" s="13">
        <v>4225.55</v>
      </c>
      <c r="I69" s="13">
        <v>4822.12</v>
      </c>
      <c r="J69" s="13">
        <v>5108.3900000000003</v>
      </c>
      <c r="K69" s="13">
        <v>5523.61</v>
      </c>
      <c r="L69" s="13">
        <v>6129.94</v>
      </c>
    </row>
    <row r="70" spans="1:13" x14ac:dyDescent="0.25">
      <c r="A70" s="2" t="s">
        <v>20</v>
      </c>
      <c r="B70" s="10">
        <v>3.97</v>
      </c>
      <c r="C70" s="10">
        <v>5.94</v>
      </c>
      <c r="D70" s="10">
        <v>4.7699999999999996</v>
      </c>
      <c r="E70" s="10">
        <v>5.19</v>
      </c>
      <c r="F70" s="10">
        <v>6.5</v>
      </c>
      <c r="G70" s="10">
        <v>4.8899999999999997</v>
      </c>
      <c r="H70" s="10">
        <v>471.05</v>
      </c>
      <c r="I70" s="10">
        <v>2023.65</v>
      </c>
      <c r="J70" s="10">
        <v>1611.66</v>
      </c>
      <c r="K70" s="10">
        <v>1793.49</v>
      </c>
      <c r="L70" s="10">
        <v>2327.61</v>
      </c>
    </row>
    <row r="71" spans="1:13" x14ac:dyDescent="0.25">
      <c r="A71" s="6" t="s">
        <v>61</v>
      </c>
      <c r="B71" s="12">
        <f>+B69+B70</f>
        <v>1880.74</v>
      </c>
      <c r="C71" s="12">
        <f t="shared" ref="C71:L71" si="16">+C69+C70</f>
        <v>2107.2000000000003</v>
      </c>
      <c r="D71" s="12">
        <f t="shared" si="16"/>
        <v>2662.89</v>
      </c>
      <c r="E71" s="12">
        <f t="shared" si="16"/>
        <v>3301.39</v>
      </c>
      <c r="F71" s="12">
        <f t="shared" si="16"/>
        <v>3727.98</v>
      </c>
      <c r="G71" s="12">
        <f t="shared" si="16"/>
        <v>3633.97</v>
      </c>
      <c r="H71" s="12">
        <f t="shared" si="16"/>
        <v>4696.6000000000004</v>
      </c>
      <c r="I71" s="12">
        <f t="shared" si="16"/>
        <v>6845.77</v>
      </c>
      <c r="J71" s="12">
        <f t="shared" si="16"/>
        <v>6720.05</v>
      </c>
      <c r="K71" s="12">
        <f t="shared" si="16"/>
        <v>7317.0999999999995</v>
      </c>
      <c r="L71" s="12">
        <f t="shared" si="16"/>
        <v>8457.5499999999993</v>
      </c>
    </row>
    <row r="72" spans="1:13" x14ac:dyDescent="0.25">
      <c r="A72" s="5" t="s">
        <v>62</v>
      </c>
      <c r="B72" s="15">
        <f t="shared" ref="B72:J72" si="17">+B71+B63</f>
        <v>5627.5000000000009</v>
      </c>
      <c r="C72" s="15">
        <f t="shared" si="17"/>
        <v>5841.0300000000007</v>
      </c>
      <c r="D72" s="15">
        <f t="shared" si="17"/>
        <v>8449.75</v>
      </c>
      <c r="E72" s="15">
        <f t="shared" si="17"/>
        <v>9601.7199999999993</v>
      </c>
      <c r="F72" s="15">
        <f t="shared" si="17"/>
        <v>10129.77</v>
      </c>
      <c r="G72" s="15">
        <f t="shared" si="17"/>
        <v>10920.27</v>
      </c>
      <c r="H72" s="15">
        <f t="shared" si="17"/>
        <v>12477.04</v>
      </c>
      <c r="I72" s="15">
        <f t="shared" si="17"/>
        <v>15542.61</v>
      </c>
      <c r="J72" s="15">
        <f t="shared" si="17"/>
        <v>15274.77</v>
      </c>
      <c r="K72" s="15">
        <f>+K71+K63</f>
        <v>19233.84</v>
      </c>
      <c r="L72" s="15">
        <f>+L71+L63</f>
        <v>21533.98</v>
      </c>
    </row>
    <row r="73" spans="1:13" x14ac:dyDescent="0.25">
      <c r="A73" s="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1:13" x14ac:dyDescent="0.25">
      <c r="A74" s="5" t="s">
        <v>104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>
        <f>9960.5+795-548</f>
        <v>10207.5</v>
      </c>
      <c r="M74" s="1">
        <v>9191.2999999999993</v>
      </c>
    </row>
    <row r="75" spans="1:13" x14ac:dyDescent="0.25">
      <c r="A75" s="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7">
        <f>+L74-M74</f>
        <v>1016.2000000000007</v>
      </c>
    </row>
    <row r="76" spans="1:13" x14ac:dyDescent="0.25">
      <c r="A76" s="2" t="s">
        <v>63</v>
      </c>
      <c r="B76" s="10">
        <v>2831.93</v>
      </c>
      <c r="C76" s="10">
        <v>2730.71</v>
      </c>
      <c r="D76" s="10">
        <v>4268.8599999999997</v>
      </c>
      <c r="E76" s="10">
        <v>4765.58</v>
      </c>
      <c r="F76" s="10">
        <v>4885.04</v>
      </c>
      <c r="G76" s="10">
        <v>6011.25</v>
      </c>
      <c r="H76" s="10">
        <v>6281.63</v>
      </c>
      <c r="I76" s="10">
        <v>7105.63</v>
      </c>
      <c r="J76" s="10">
        <v>6911.4</v>
      </c>
      <c r="K76" s="10">
        <v>9324.31</v>
      </c>
      <c r="L76" s="10">
        <v>9750.1299999999992</v>
      </c>
      <c r="M76" s="7"/>
    </row>
    <row r="77" spans="1:13" x14ac:dyDescent="0.25">
      <c r="A77" s="2" t="s">
        <v>64</v>
      </c>
      <c r="B77" s="10">
        <v>2358.41</v>
      </c>
      <c r="C77" s="10">
        <v>2021.7</v>
      </c>
      <c r="D77" s="10">
        <v>3189.24</v>
      </c>
      <c r="E77" s="10">
        <v>3622.57</v>
      </c>
      <c r="F77" s="10">
        <v>3989.07</v>
      </c>
      <c r="G77" s="10">
        <v>5124.0200000000004</v>
      </c>
      <c r="H77" s="10">
        <v>5247.01</v>
      </c>
      <c r="I77" s="10">
        <v>4635.51</v>
      </c>
      <c r="J77" s="10">
        <v>6320.73</v>
      </c>
      <c r="K77" s="10">
        <v>6639.15</v>
      </c>
      <c r="L77" s="10">
        <v>9171.16</v>
      </c>
    </row>
    <row r="78" spans="1:13" x14ac:dyDescent="0.25">
      <c r="A78" s="2" t="s">
        <v>65</v>
      </c>
      <c r="B78" s="10">
        <v>3.97</v>
      </c>
      <c r="C78" s="10">
        <v>5.94</v>
      </c>
      <c r="D78" s="10">
        <v>4.7699999999999996</v>
      </c>
      <c r="E78" s="10">
        <v>5.19</v>
      </c>
      <c r="F78" s="10">
        <v>6.5</v>
      </c>
      <c r="G78" s="10">
        <v>4.8899999999999997</v>
      </c>
      <c r="H78" s="10">
        <v>471.05</v>
      </c>
      <c r="I78" s="10">
        <v>2023.65</v>
      </c>
      <c r="J78" s="10">
        <v>1611.66</v>
      </c>
      <c r="K78" s="10">
        <v>1793.49</v>
      </c>
      <c r="L78" s="10">
        <v>2327.61</v>
      </c>
    </row>
    <row r="79" spans="1:13" x14ac:dyDescent="0.25">
      <c r="A79" s="2" t="s">
        <v>66</v>
      </c>
      <c r="B79" s="10">
        <v>2.57</v>
      </c>
      <c r="C79" s="10">
        <v>35.770000000000003</v>
      </c>
      <c r="D79" s="10">
        <v>54.3</v>
      </c>
      <c r="E79" s="10">
        <v>76.73</v>
      </c>
      <c r="F79" s="10">
        <v>201.35</v>
      </c>
      <c r="G79" s="10">
        <v>219.01</v>
      </c>
      <c r="H79" s="10">
        <v>226.91</v>
      </c>
      <c r="I79" s="10">
        <v>114.47</v>
      </c>
      <c r="J79" s="10">
        <v>1869.02</v>
      </c>
      <c r="K79" s="10">
        <v>1999.78</v>
      </c>
      <c r="L79" s="10">
        <v>1955.18</v>
      </c>
    </row>
    <row r="80" spans="1:13" x14ac:dyDescent="0.25">
      <c r="A80" s="2" t="s">
        <v>67</v>
      </c>
      <c r="B80" s="10">
        <v>180.12</v>
      </c>
      <c r="C80" s="10">
        <v>207.92</v>
      </c>
      <c r="D80" s="10">
        <v>302.63</v>
      </c>
      <c r="E80" s="10">
        <v>611.39</v>
      </c>
      <c r="F80" s="10">
        <v>685.64</v>
      </c>
      <c r="G80" s="10">
        <v>670.99</v>
      </c>
      <c r="H80" s="10">
        <v>724.02</v>
      </c>
      <c r="I80" s="10">
        <v>807.2</v>
      </c>
      <c r="J80" s="10">
        <v>780.18</v>
      </c>
      <c r="K80" s="10">
        <v>860.45</v>
      </c>
      <c r="L80" s="10">
        <v>1155.4100000000001</v>
      </c>
    </row>
    <row r="81" spans="1:12" x14ac:dyDescent="0.25">
      <c r="A81" s="2" t="s">
        <v>68</v>
      </c>
      <c r="B81" s="10">
        <v>213.18</v>
      </c>
      <c r="C81" s="10">
        <v>109.87</v>
      </c>
      <c r="D81" s="10">
        <v>208.53</v>
      </c>
      <c r="E81" s="10">
        <v>263.61</v>
      </c>
      <c r="F81" s="10">
        <v>275</v>
      </c>
      <c r="G81" s="10">
        <v>262.12</v>
      </c>
      <c r="H81" s="10">
        <v>345.39</v>
      </c>
      <c r="I81" s="10">
        <v>497.16</v>
      </c>
      <c r="J81" s="10">
        <v>704.58</v>
      </c>
      <c r="K81" s="10">
        <v>763.79</v>
      </c>
      <c r="L81" s="10">
        <v>878.42</v>
      </c>
    </row>
    <row r="82" spans="1:12" x14ac:dyDescent="0.25">
      <c r="A82" s="2" t="s">
        <v>69</v>
      </c>
      <c r="B82" s="10">
        <v>11418</v>
      </c>
      <c r="C82" s="10">
        <v>12615</v>
      </c>
      <c r="D82" s="10">
        <v>13993</v>
      </c>
      <c r="E82" s="10">
        <v>14749</v>
      </c>
      <c r="F82" s="10">
        <v>14877</v>
      </c>
      <c r="G82" s="10">
        <v>18300</v>
      </c>
      <c r="H82" s="10">
        <v>19916</v>
      </c>
      <c r="I82" s="10">
        <v>22244</v>
      </c>
      <c r="J82" s="10">
        <v>23668</v>
      </c>
      <c r="K82" s="10">
        <v>23245</v>
      </c>
      <c r="L82" s="10">
        <v>26326</v>
      </c>
    </row>
    <row r="84" spans="1:12" x14ac:dyDescent="0.25">
      <c r="A84" s="3" t="s">
        <v>70</v>
      </c>
      <c r="B84" s="9">
        <v>41274</v>
      </c>
      <c r="C84" s="9">
        <v>41639</v>
      </c>
      <c r="D84" s="9">
        <v>42004</v>
      </c>
      <c r="E84" s="9">
        <v>42369</v>
      </c>
      <c r="F84" s="9">
        <v>42735</v>
      </c>
      <c r="G84" s="9">
        <v>43100</v>
      </c>
      <c r="H84" s="9">
        <v>43465</v>
      </c>
      <c r="I84" s="9">
        <v>43830</v>
      </c>
      <c r="J84" s="9">
        <v>44196</v>
      </c>
      <c r="K84" s="9">
        <v>44561</v>
      </c>
      <c r="L84" s="9">
        <v>44926</v>
      </c>
    </row>
    <row r="85" spans="1:12" x14ac:dyDescent="0.25">
      <c r="A85" s="2" t="s">
        <v>21</v>
      </c>
      <c r="B85" s="10">
        <v>256.69</v>
      </c>
      <c r="C85" s="10">
        <v>345.55</v>
      </c>
      <c r="D85" s="10">
        <v>470.25</v>
      </c>
      <c r="E85" s="10">
        <v>532.15</v>
      </c>
      <c r="F85" s="10">
        <v>545.46</v>
      </c>
      <c r="G85" s="10">
        <v>662.7</v>
      </c>
      <c r="H85" s="10">
        <v>596.64</v>
      </c>
      <c r="I85" s="10">
        <v>625.15</v>
      </c>
      <c r="J85" s="10">
        <v>618.54999999999995</v>
      </c>
      <c r="K85" s="10">
        <v>188.73</v>
      </c>
      <c r="L85" s="10">
        <v>208.28</v>
      </c>
    </row>
    <row r="86" spans="1:12" x14ac:dyDescent="0.25">
      <c r="A86" s="2" t="s">
        <v>71</v>
      </c>
      <c r="B86" s="10">
        <v>129.13</v>
      </c>
      <c r="C86" s="10">
        <v>128.47</v>
      </c>
      <c r="D86" s="10">
        <v>189.47</v>
      </c>
      <c r="E86" s="10">
        <v>189.76</v>
      </c>
      <c r="F86" s="10">
        <v>201.87</v>
      </c>
      <c r="G86" s="10">
        <v>215.49</v>
      </c>
      <c r="H86" s="10">
        <v>228.61</v>
      </c>
      <c r="I86" s="10">
        <v>302.45999999999998</v>
      </c>
      <c r="J86" s="10">
        <v>321.52999999999997</v>
      </c>
      <c r="K86" s="10">
        <v>289.68</v>
      </c>
      <c r="L86" s="10">
        <v>349.35</v>
      </c>
    </row>
    <row r="87" spans="1:12" x14ac:dyDescent="0.25">
      <c r="A87" s="2" t="s">
        <v>72</v>
      </c>
      <c r="B87" s="10"/>
      <c r="C87" s="10"/>
      <c r="D87" s="10"/>
      <c r="E87" s="10"/>
      <c r="F87" s="10"/>
      <c r="G87" s="10"/>
      <c r="H87" s="10"/>
      <c r="I87" s="10"/>
      <c r="J87" s="10"/>
      <c r="K87" s="10">
        <v>70.09</v>
      </c>
      <c r="L87" s="10">
        <v>58.52</v>
      </c>
    </row>
    <row r="88" spans="1:12" x14ac:dyDescent="0.25">
      <c r="A88" s="2" t="s">
        <v>73</v>
      </c>
      <c r="B88" s="10">
        <v>12.54</v>
      </c>
      <c r="C88" s="10">
        <v>4.6900000000000004</v>
      </c>
      <c r="D88" s="10">
        <v>8.7100000000000009</v>
      </c>
      <c r="E88" s="10">
        <v>6.72</v>
      </c>
      <c r="F88" s="10">
        <v>-2.99</v>
      </c>
      <c r="G88" s="10">
        <v>1.55</v>
      </c>
      <c r="H88" s="10">
        <v>-6.7</v>
      </c>
      <c r="I88" s="10">
        <v>1.4</v>
      </c>
      <c r="J88" s="10">
        <v>1.07</v>
      </c>
      <c r="K88" s="10">
        <v>1.2</v>
      </c>
      <c r="L88" s="10">
        <v>-1.73</v>
      </c>
    </row>
    <row r="89" spans="1:12" x14ac:dyDescent="0.25">
      <c r="A89" s="2" t="s">
        <v>74</v>
      </c>
      <c r="B89" s="10">
        <v>8.1</v>
      </c>
      <c r="C89" s="10">
        <v>4.6100000000000003</v>
      </c>
      <c r="D89" s="10">
        <v>-21.39</v>
      </c>
      <c r="E89" s="10">
        <v>-0.56000000000000005</v>
      </c>
      <c r="F89" s="10">
        <v>-23.08</v>
      </c>
      <c r="G89" s="10">
        <v>66.05</v>
      </c>
      <c r="H89" s="10">
        <v>-23.66</v>
      </c>
      <c r="I89" s="10">
        <v>-19.52</v>
      </c>
      <c r="J89" s="10">
        <v>-17.149999999999999</v>
      </c>
      <c r="K89" s="10">
        <v>64.09</v>
      </c>
      <c r="L89" s="10">
        <v>69.98</v>
      </c>
    </row>
    <row r="90" spans="1:12" x14ac:dyDescent="0.25">
      <c r="A90" s="2" t="s">
        <v>75</v>
      </c>
      <c r="B90" s="10">
        <v>1.41</v>
      </c>
      <c r="C90" s="10">
        <v>1.17</v>
      </c>
      <c r="D90" s="10">
        <v>6.58</v>
      </c>
      <c r="E90" s="10">
        <v>8.2799999999999994</v>
      </c>
      <c r="F90" s="10">
        <v>-6.93</v>
      </c>
      <c r="G90" s="10">
        <v>19.89</v>
      </c>
      <c r="H90" s="10">
        <v>11.04</v>
      </c>
      <c r="I90" s="10">
        <v>30.57</v>
      </c>
      <c r="J90" s="10">
        <v>-80.97</v>
      </c>
      <c r="K90" s="10">
        <v>-65.739999999999995</v>
      </c>
      <c r="L90" s="10">
        <v>-102</v>
      </c>
    </row>
    <row r="91" spans="1:12" x14ac:dyDescent="0.25">
      <c r="A91" s="2" t="s">
        <v>76</v>
      </c>
      <c r="B91" s="10">
        <v>142.87</v>
      </c>
      <c r="C91" s="10">
        <v>67.19</v>
      </c>
      <c r="D91" s="10">
        <v>230.02</v>
      </c>
      <c r="E91" s="10">
        <v>83.5</v>
      </c>
      <c r="F91" s="10">
        <v>3.27</v>
      </c>
      <c r="G91" s="10">
        <v>-58.13</v>
      </c>
      <c r="H91" s="10">
        <v>44.14</v>
      </c>
      <c r="I91" s="10">
        <v>110.42</v>
      </c>
      <c r="J91" s="10">
        <v>161.02000000000001</v>
      </c>
      <c r="K91" s="10">
        <v>189.85</v>
      </c>
      <c r="L91" s="10">
        <v>15.95</v>
      </c>
    </row>
    <row r="92" spans="1:12" x14ac:dyDescent="0.25">
      <c r="A92" s="2" t="s">
        <v>77</v>
      </c>
      <c r="B92" s="10">
        <v>44.26</v>
      </c>
      <c r="C92" s="10">
        <v>-35.69</v>
      </c>
      <c r="D92" s="10">
        <v>26.9</v>
      </c>
      <c r="E92" s="10">
        <v>144.41</v>
      </c>
      <c r="F92" s="10">
        <v>-25.18</v>
      </c>
      <c r="G92" s="10">
        <v>80.11</v>
      </c>
      <c r="H92" s="10">
        <v>-13.14</v>
      </c>
      <c r="I92" s="10">
        <v>-99.37</v>
      </c>
      <c r="J92" s="10">
        <v>-35.43</v>
      </c>
      <c r="K92" s="10">
        <v>-16.809999999999999</v>
      </c>
      <c r="L92" s="10">
        <v>-80.17</v>
      </c>
    </row>
    <row r="93" spans="1:12" x14ac:dyDescent="0.25">
      <c r="A93" s="2" t="s">
        <v>78</v>
      </c>
      <c r="B93" s="10">
        <v>14.51</v>
      </c>
      <c r="C93" s="10">
        <v>17.28</v>
      </c>
      <c r="D93" s="10">
        <v>-97.02</v>
      </c>
      <c r="E93" s="10">
        <v>-120.64</v>
      </c>
      <c r="F93" s="10">
        <v>-173</v>
      </c>
      <c r="G93" s="10">
        <v>-165.51</v>
      </c>
      <c r="H93" s="10">
        <v>-231.67</v>
      </c>
      <c r="I93" s="10">
        <v>-323.75</v>
      </c>
      <c r="J93" s="10">
        <v>164.63</v>
      </c>
      <c r="K93" s="10">
        <v>-157.47</v>
      </c>
      <c r="L93" s="10">
        <v>-600.25</v>
      </c>
    </row>
    <row r="94" spans="1:12" x14ac:dyDescent="0.25">
      <c r="A94" s="2" t="s">
        <v>79</v>
      </c>
      <c r="B94" s="10">
        <v>-96.74</v>
      </c>
      <c r="C94" s="10">
        <v>61.36</v>
      </c>
      <c r="D94" s="10">
        <v>167.91</v>
      </c>
      <c r="E94" s="10">
        <v>-95.26</v>
      </c>
      <c r="F94" s="10">
        <v>36.47</v>
      </c>
      <c r="G94" s="10">
        <v>22.29</v>
      </c>
      <c r="H94" s="10">
        <v>135.26</v>
      </c>
      <c r="I94" s="10">
        <v>-44.54</v>
      </c>
      <c r="J94" s="10">
        <v>-2.3199999999999998</v>
      </c>
      <c r="K94" s="10">
        <v>40.450000000000003</v>
      </c>
      <c r="L94" s="10">
        <v>80.209999999999994</v>
      </c>
    </row>
    <row r="95" spans="1:12" x14ac:dyDescent="0.25">
      <c r="A95" s="2" t="s">
        <v>80</v>
      </c>
      <c r="B95" s="10">
        <v>-5.65</v>
      </c>
      <c r="C95" s="10">
        <v>-2.61</v>
      </c>
      <c r="D95" s="10">
        <v>-2.5099999999999998</v>
      </c>
      <c r="E95" s="10">
        <v>-5.57</v>
      </c>
      <c r="F95" s="10">
        <v>-2.61</v>
      </c>
      <c r="G95" s="10">
        <v>-2.69</v>
      </c>
      <c r="H95" s="10">
        <v>-3.09</v>
      </c>
      <c r="I95" s="10">
        <v>-13.87</v>
      </c>
      <c r="J95" s="10">
        <v>-20.6</v>
      </c>
      <c r="K95" s="10">
        <v>-7.08</v>
      </c>
      <c r="L95" s="10">
        <v>-9.01</v>
      </c>
    </row>
    <row r="96" spans="1:12" x14ac:dyDescent="0.25">
      <c r="A96" s="6" t="s">
        <v>81</v>
      </c>
      <c r="B96" s="12">
        <f>+SUM(B85:B95)</f>
        <v>507.12</v>
      </c>
      <c r="C96" s="12">
        <f t="shared" ref="C96:L96" si="18">+SUM(C85:C95)</f>
        <v>592.02</v>
      </c>
      <c r="D96" s="12">
        <f t="shared" si="18"/>
        <v>978.92000000000007</v>
      </c>
      <c r="E96" s="12">
        <f t="shared" si="18"/>
        <v>742.79</v>
      </c>
      <c r="F96" s="12">
        <f t="shared" si="18"/>
        <v>553.28000000000009</v>
      </c>
      <c r="G96" s="12">
        <f t="shared" si="18"/>
        <v>841.74999999999989</v>
      </c>
      <c r="H96" s="12">
        <f t="shared" si="18"/>
        <v>737.43</v>
      </c>
      <c r="I96" s="12">
        <f t="shared" si="18"/>
        <v>568.95000000000005</v>
      </c>
      <c r="J96" s="12">
        <f t="shared" si="18"/>
        <v>1110.3300000000002</v>
      </c>
      <c r="K96" s="12">
        <f t="shared" si="18"/>
        <v>596.99000000000012</v>
      </c>
      <c r="L96" s="12">
        <f t="shared" si="18"/>
        <v>-10.869999999999942</v>
      </c>
    </row>
    <row r="97" spans="1:12" x14ac:dyDescent="0.25">
      <c r="A97" s="2" t="s">
        <v>82</v>
      </c>
      <c r="B97" s="10">
        <v>-146.03</v>
      </c>
      <c r="C97" s="10">
        <v>-138.46</v>
      </c>
      <c r="D97" s="10">
        <v>-235.89</v>
      </c>
      <c r="E97" s="10">
        <v>-522.59</v>
      </c>
      <c r="F97" s="10">
        <v>-249.42</v>
      </c>
      <c r="G97" s="10">
        <v>-251.51</v>
      </c>
      <c r="H97" s="10">
        <v>-231.98</v>
      </c>
      <c r="I97" s="10">
        <v>-310.38</v>
      </c>
      <c r="J97" s="10">
        <v>-280.14999999999998</v>
      </c>
      <c r="K97" s="10">
        <v>-247.37</v>
      </c>
      <c r="L97" s="10">
        <v>-266.49</v>
      </c>
    </row>
    <row r="98" spans="1:12" x14ac:dyDescent="0.25">
      <c r="A98" s="2" t="s">
        <v>83</v>
      </c>
      <c r="B98" s="10">
        <v>79.900000000000006</v>
      </c>
      <c r="C98" s="10">
        <v>16.79</v>
      </c>
      <c r="D98" s="10">
        <v>14.42</v>
      </c>
      <c r="E98" s="10">
        <v>14.31</v>
      </c>
      <c r="F98" s="10">
        <v>2.4300000000000002</v>
      </c>
      <c r="G98" s="10">
        <v>0.76</v>
      </c>
      <c r="H98" s="10">
        <v>0.55000000000000004</v>
      </c>
      <c r="I98" s="10">
        <v>2.71</v>
      </c>
      <c r="J98" s="10">
        <v>0.27</v>
      </c>
      <c r="K98" s="10">
        <v>0.64</v>
      </c>
      <c r="L98" s="10">
        <v>3.28</v>
      </c>
    </row>
    <row r="99" spans="1:12" x14ac:dyDescent="0.25">
      <c r="A99" s="2" t="s">
        <v>84</v>
      </c>
      <c r="B99" s="10">
        <v>-11.07</v>
      </c>
      <c r="C99" s="10">
        <v>-69.17</v>
      </c>
      <c r="D99" s="10">
        <v>-1234.95</v>
      </c>
      <c r="E99" s="10">
        <v>-58.61</v>
      </c>
      <c r="F99" s="10">
        <v>-66.66</v>
      </c>
      <c r="G99" s="10">
        <v>-1776.53</v>
      </c>
      <c r="H99" s="10">
        <v>-511.86</v>
      </c>
      <c r="I99" s="10">
        <v>-107.38</v>
      </c>
      <c r="J99" s="10">
        <v>-468.59</v>
      </c>
      <c r="K99" s="10">
        <v>-519.13</v>
      </c>
      <c r="L99" s="10">
        <v>-1533.26</v>
      </c>
    </row>
    <row r="100" spans="1:12" x14ac:dyDescent="0.25">
      <c r="A100" s="2" t="s">
        <v>85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>
        <v>20.399999999999999</v>
      </c>
      <c r="L100" s="10">
        <v>91.37</v>
      </c>
    </row>
    <row r="101" spans="1:12" x14ac:dyDescent="0.25">
      <c r="A101" s="2" t="s">
        <v>86</v>
      </c>
      <c r="B101" s="10">
        <v>-20.100000000000001</v>
      </c>
      <c r="C101" s="10">
        <v>-34.39</v>
      </c>
      <c r="D101" s="10">
        <v>-51.15</v>
      </c>
      <c r="E101" s="10">
        <v>-44.43</v>
      </c>
      <c r="F101" s="10">
        <v>-43.27</v>
      </c>
      <c r="G101" s="10">
        <v>-71.47</v>
      </c>
      <c r="H101" s="10">
        <v>-75.739999999999995</v>
      </c>
      <c r="I101" s="10">
        <v>-101.92</v>
      </c>
      <c r="J101" s="10">
        <v>-82.41</v>
      </c>
      <c r="K101" s="10">
        <v>-67.72</v>
      </c>
      <c r="L101" s="10">
        <v>-109.07</v>
      </c>
    </row>
    <row r="102" spans="1:12" x14ac:dyDescent="0.25">
      <c r="A102" s="2" t="s">
        <v>87</v>
      </c>
      <c r="B102" s="10">
        <v>32.86</v>
      </c>
      <c r="C102" s="10">
        <v>-10.81</v>
      </c>
      <c r="D102" s="10">
        <v>-13.54</v>
      </c>
      <c r="E102" s="10">
        <v>-21.79</v>
      </c>
      <c r="F102" s="10">
        <v>-149.72999999999999</v>
      </c>
      <c r="G102" s="10">
        <v>-87.14</v>
      </c>
      <c r="H102" s="10">
        <v>37.159999999999997</v>
      </c>
      <c r="I102" s="10">
        <v>-31.82</v>
      </c>
      <c r="J102" s="10">
        <v>-27.24</v>
      </c>
      <c r="K102" s="10">
        <v>-40.97</v>
      </c>
      <c r="L102" s="10">
        <v>-164.66</v>
      </c>
    </row>
    <row r="103" spans="1:12" x14ac:dyDescent="0.25">
      <c r="A103" s="2" t="s">
        <v>88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1:12" x14ac:dyDescent="0.25">
      <c r="A104" s="6" t="s">
        <v>89</v>
      </c>
      <c r="B104" s="12">
        <f>+SUM(B97:B103)</f>
        <v>-64.439999999999984</v>
      </c>
      <c r="C104" s="12">
        <f t="shared" ref="C104:L104" si="19">+SUM(C97:C103)</f>
        <v>-236.04000000000002</v>
      </c>
      <c r="D104" s="12">
        <f t="shared" si="19"/>
        <v>-1521.1100000000001</v>
      </c>
      <c r="E104" s="12">
        <f t="shared" si="19"/>
        <v>-633.1099999999999</v>
      </c>
      <c r="F104" s="12">
        <f t="shared" si="19"/>
        <v>-506.65</v>
      </c>
      <c r="G104" s="12">
        <f t="shared" si="19"/>
        <v>-2185.89</v>
      </c>
      <c r="H104" s="12">
        <f t="shared" si="19"/>
        <v>-781.87</v>
      </c>
      <c r="I104" s="12">
        <f t="shared" si="19"/>
        <v>-548.79000000000008</v>
      </c>
      <c r="J104" s="12">
        <f t="shared" si="19"/>
        <v>-858.12</v>
      </c>
      <c r="K104" s="12">
        <f t="shared" si="19"/>
        <v>-854.15000000000009</v>
      </c>
      <c r="L104" s="12">
        <f t="shared" si="19"/>
        <v>-1978.83</v>
      </c>
    </row>
    <row r="105" spans="1:12" x14ac:dyDescent="0.25">
      <c r="A105" s="2" t="s">
        <v>90</v>
      </c>
      <c r="B105" s="10">
        <v>25.73</v>
      </c>
      <c r="C105" s="10">
        <v>53.51</v>
      </c>
      <c r="D105" s="10">
        <v>5197.1400000000003</v>
      </c>
      <c r="E105" s="10">
        <v>178.69</v>
      </c>
      <c r="F105" s="10">
        <v>81.510000000000005</v>
      </c>
      <c r="G105" s="10">
        <v>1912.62</v>
      </c>
      <c r="H105" s="10">
        <v>179.35</v>
      </c>
      <c r="I105" s="10">
        <v>120.08</v>
      </c>
      <c r="J105" s="10">
        <v>108.54</v>
      </c>
      <c r="K105" s="10">
        <v>3324.4</v>
      </c>
      <c r="L105" s="10">
        <v>1134.17</v>
      </c>
    </row>
    <row r="106" spans="1:12" x14ac:dyDescent="0.25">
      <c r="A106" s="2" t="s">
        <v>91</v>
      </c>
      <c r="B106" s="10">
        <v>-281.3</v>
      </c>
      <c r="C106" s="10">
        <v>-132.91999999999999</v>
      </c>
      <c r="D106" s="10">
        <v>-3970.8</v>
      </c>
      <c r="E106" s="10">
        <v>-149.72999999999999</v>
      </c>
      <c r="F106" s="10">
        <v>-161.66</v>
      </c>
      <c r="G106" s="10">
        <v>-103.84</v>
      </c>
      <c r="H106" s="10">
        <v>-141.93</v>
      </c>
      <c r="I106" s="10">
        <v>-127.59</v>
      </c>
      <c r="J106" s="10">
        <v>-351.91</v>
      </c>
      <c r="K106" s="10">
        <v>-578.02</v>
      </c>
      <c r="L106" s="10">
        <v>-1311.54</v>
      </c>
    </row>
    <row r="107" spans="1:12" x14ac:dyDescent="0.25">
      <c r="A107" s="2" t="s">
        <v>92</v>
      </c>
      <c r="B107" s="10">
        <v>5.19</v>
      </c>
      <c r="C107" s="10">
        <v>155.65</v>
      </c>
      <c r="D107" s="10"/>
      <c r="E107" s="10">
        <v>71.150000000000006</v>
      </c>
      <c r="F107" s="10">
        <v>0.92</v>
      </c>
      <c r="G107" s="10"/>
      <c r="H107" s="10"/>
      <c r="I107" s="10"/>
      <c r="J107" s="10"/>
      <c r="K107" s="10"/>
      <c r="L107" s="10"/>
    </row>
    <row r="108" spans="1:12" x14ac:dyDescent="0.25">
      <c r="A108" s="2" t="s">
        <v>93</v>
      </c>
      <c r="B108" s="10">
        <v>-5.19</v>
      </c>
      <c r="C108" s="10">
        <v>-120.43</v>
      </c>
      <c r="D108" s="10">
        <v>-69.25</v>
      </c>
      <c r="E108" s="10">
        <v>-58.46</v>
      </c>
      <c r="F108" s="10">
        <v>-12.69</v>
      </c>
      <c r="G108" s="10"/>
      <c r="H108" s="10"/>
      <c r="I108" s="10"/>
      <c r="J108" s="10"/>
      <c r="K108" s="10">
        <v>-125.7</v>
      </c>
      <c r="L108" s="10">
        <v>-3.46</v>
      </c>
    </row>
    <row r="109" spans="1:12" x14ac:dyDescent="0.25">
      <c r="A109" s="2" t="s">
        <v>94</v>
      </c>
      <c r="B109" s="10"/>
      <c r="C109" s="10"/>
      <c r="D109" s="10"/>
      <c r="E109" s="10"/>
      <c r="F109" s="10"/>
      <c r="G109" s="10"/>
      <c r="H109" s="10"/>
      <c r="I109" s="10"/>
      <c r="J109" s="10">
        <v>-110.62</v>
      </c>
      <c r="K109" s="10">
        <v>-252.44</v>
      </c>
      <c r="L109" s="10"/>
    </row>
    <row r="110" spans="1:12" x14ac:dyDescent="0.25">
      <c r="A110" s="2" t="s">
        <v>95</v>
      </c>
      <c r="B110" s="10"/>
      <c r="C110" s="10"/>
      <c r="D110" s="10"/>
      <c r="E110" s="10"/>
      <c r="F110" s="10"/>
      <c r="G110" s="10"/>
      <c r="H110" s="10"/>
      <c r="I110" s="10"/>
      <c r="J110" s="10">
        <v>-2.61</v>
      </c>
      <c r="K110" s="10"/>
      <c r="L110" s="10"/>
    </row>
    <row r="111" spans="1:12" x14ac:dyDescent="0.25">
      <c r="A111" s="2" t="s">
        <v>96</v>
      </c>
      <c r="B111" s="10"/>
      <c r="C111" s="10">
        <v>-70.06</v>
      </c>
      <c r="D111" s="10">
        <v>-156.01</v>
      </c>
      <c r="E111" s="10">
        <v>-221.77</v>
      </c>
      <c r="F111" s="10">
        <v>-216.15</v>
      </c>
      <c r="G111" s="10">
        <v>-218.26</v>
      </c>
      <c r="H111" s="10">
        <v>-278.83999999999997</v>
      </c>
      <c r="I111" s="10">
        <v>-238.74</v>
      </c>
      <c r="J111" s="10">
        <v>-113.23</v>
      </c>
      <c r="K111" s="10">
        <v>-252.44</v>
      </c>
      <c r="L111" s="10">
        <v>-0.59</v>
      </c>
    </row>
    <row r="112" spans="1:12" x14ac:dyDescent="0.25">
      <c r="A112" s="2" t="s">
        <v>97</v>
      </c>
      <c r="B112" s="10">
        <v>-49.75</v>
      </c>
      <c r="C112" s="10">
        <v>9.11</v>
      </c>
      <c r="D112" s="10">
        <v>-159.96</v>
      </c>
      <c r="E112" s="10">
        <v>22.09</v>
      </c>
      <c r="F112" s="10">
        <v>-21.49</v>
      </c>
      <c r="G112" s="10">
        <v>-156.44999999999999</v>
      </c>
      <c r="H112" s="10">
        <v>393.93</v>
      </c>
      <c r="I112" s="10">
        <v>-86.1</v>
      </c>
      <c r="J112" s="10">
        <v>2.2000000000000002</v>
      </c>
      <c r="K112" s="10">
        <v>-70.56</v>
      </c>
      <c r="L112" s="10">
        <v>7.93</v>
      </c>
    </row>
    <row r="113" spans="1:12" x14ac:dyDescent="0.25">
      <c r="A113" s="6" t="s">
        <v>98</v>
      </c>
      <c r="B113" s="12">
        <f>+SUM(B105:B112)</f>
        <v>-305.32000000000005</v>
      </c>
      <c r="C113" s="12">
        <f t="shared" ref="C113:L113" si="20">+SUM(C105:C112)</f>
        <v>-105.14</v>
      </c>
      <c r="D113" s="12">
        <f t="shared" si="20"/>
        <v>841.12000000000012</v>
      </c>
      <c r="E113" s="12">
        <f t="shared" si="20"/>
        <v>-158.03</v>
      </c>
      <c r="F113" s="12">
        <f t="shared" si="20"/>
        <v>-329.56</v>
      </c>
      <c r="G113" s="12">
        <f t="shared" si="20"/>
        <v>1434.07</v>
      </c>
      <c r="H113" s="12">
        <f t="shared" si="20"/>
        <v>152.51000000000002</v>
      </c>
      <c r="I113" s="12">
        <f t="shared" si="20"/>
        <v>-332.35</v>
      </c>
      <c r="J113" s="12">
        <f t="shared" si="20"/>
        <v>-467.63000000000005</v>
      </c>
      <c r="K113" s="12">
        <f t="shared" si="20"/>
        <v>2045.2400000000002</v>
      </c>
      <c r="L113" s="12">
        <f t="shared" si="20"/>
        <v>-173.4899999999999</v>
      </c>
    </row>
    <row r="114" spans="1:12" x14ac:dyDescent="0.25">
      <c r="A114" s="2" t="s">
        <v>99</v>
      </c>
      <c r="B114" s="10">
        <v>-4.6100000000000003</v>
      </c>
      <c r="C114" s="10">
        <v>-15.38</v>
      </c>
      <c r="D114" s="10">
        <v>71.430000000000007</v>
      </c>
      <c r="E114" s="10">
        <v>111.72</v>
      </c>
      <c r="F114" s="10">
        <v>35.44</v>
      </c>
      <c r="G114" s="10">
        <v>-98.42</v>
      </c>
      <c r="H114" s="10">
        <v>39.21</v>
      </c>
      <c r="I114" s="10">
        <v>20.399999999999999</v>
      </c>
      <c r="J114" s="10">
        <v>-60.16</v>
      </c>
      <c r="K114" s="10">
        <v>55.46</v>
      </c>
      <c r="L114" s="10">
        <v>35.549999999999997</v>
      </c>
    </row>
    <row r="115" spans="1:12" x14ac:dyDescent="0.25">
      <c r="A115" s="5" t="s">
        <v>100</v>
      </c>
      <c r="B115" s="15">
        <v>132.74</v>
      </c>
      <c r="C115" s="15">
        <v>235.45</v>
      </c>
      <c r="D115" s="15">
        <v>370.37</v>
      </c>
      <c r="E115" s="15">
        <v>63.35</v>
      </c>
      <c r="F115" s="15">
        <v>-247.49</v>
      </c>
      <c r="G115" s="15">
        <v>-8.49</v>
      </c>
      <c r="H115" s="15">
        <v>147.27000000000001</v>
      </c>
      <c r="I115" s="15">
        <v>-291.81</v>
      </c>
      <c r="J115" s="15">
        <v>-162.34</v>
      </c>
      <c r="K115" s="15">
        <v>2095.96</v>
      </c>
      <c r="L115" s="15">
        <v>-2127.63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Grifols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Valdecantos</dc:creator>
  <cp:lastModifiedBy>Valdecantos</cp:lastModifiedBy>
  <dcterms:created xsi:type="dcterms:W3CDTF">2024-01-10T22:31:18Z</dcterms:created>
  <dcterms:modified xsi:type="dcterms:W3CDTF">2024-01-12T11:24:37Z</dcterms:modified>
</cp:coreProperties>
</file>